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beruházási hitel" sheetId="1" r:id="rId1"/>
    <sheet name="kötvény" sheetId="2" r:id="rId2"/>
  </sheets>
  <definedNames>
    <definedName name="_xlnm.Print_Area" localSheetId="0">'beruházási hitel'!$A$1:$G$42</definedName>
    <definedName name="_xlnm.Print_Area" localSheetId="1">kötvény!$A$2:$G$34</definedName>
  </definedNames>
  <calcPr calcId="145621"/>
</workbook>
</file>

<file path=xl/calcChain.xml><?xml version="1.0" encoding="utf-8"?>
<calcChain xmlns="http://schemas.openxmlformats.org/spreadsheetml/2006/main">
  <c r="E29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13" i="1"/>
  <c r="E12" i="1"/>
  <c r="D29" i="1"/>
  <c r="D22" i="2" l="1"/>
  <c r="C28" i="1" l="1"/>
  <c r="C10" i="1"/>
  <c r="D10" i="1"/>
  <c r="D11" i="2"/>
  <c r="C21" i="2"/>
  <c r="C11" i="2"/>
  <c r="G11" i="2" s="1"/>
  <c r="C29" i="1" l="1"/>
  <c r="F13" i="2"/>
  <c r="G13" i="2"/>
  <c r="E10" i="1"/>
  <c r="G10" i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E21" i="2"/>
  <c r="C20" i="2"/>
  <c r="E20" i="2" s="1"/>
  <c r="C19" i="2"/>
  <c r="E19" i="2" s="1"/>
  <c r="C18" i="2"/>
  <c r="E18" i="2" s="1"/>
  <c r="C17" i="2"/>
  <c r="E17" i="2" s="1"/>
  <c r="C16" i="2"/>
  <c r="E16" i="2" s="1"/>
  <c r="C15" i="2"/>
  <c r="E15" i="2" s="1"/>
  <c r="C14" i="2"/>
  <c r="E14" i="2" s="1"/>
  <c r="C13" i="2"/>
  <c r="F14" i="2" l="1"/>
  <c r="G14" i="2"/>
  <c r="F15" i="2" s="1"/>
  <c r="G15" i="2" s="1"/>
  <c r="F16" i="2" s="1"/>
  <c r="G16" i="2" s="1"/>
  <c r="F17" i="2" s="1"/>
  <c r="G17" i="2" s="1"/>
  <c r="F18" i="2" s="1"/>
  <c r="G18" i="2" s="1"/>
  <c r="F19" i="2" s="1"/>
  <c r="G19" i="2" s="1"/>
  <c r="F20" i="2" s="1"/>
  <c r="G20" i="2" s="1"/>
  <c r="F21" i="2" s="1"/>
  <c r="G21" i="2" s="1"/>
  <c r="E13" i="2"/>
  <c r="E22" i="2" s="1"/>
  <c r="C22" i="2"/>
  <c r="E11" i="2"/>
</calcChain>
</file>

<file path=xl/sharedStrings.xml><?xml version="1.0" encoding="utf-8"?>
<sst xmlns="http://schemas.openxmlformats.org/spreadsheetml/2006/main" count="36" uniqueCount="19">
  <si>
    <t>Hitelező</t>
  </si>
  <si>
    <t>Raiffeisen Bank</t>
  </si>
  <si>
    <t>Negyedéves részlet</t>
  </si>
  <si>
    <t>Lejárat</t>
  </si>
  <si>
    <t>Esedékes tőke</t>
  </si>
  <si>
    <t>Esedékes kamat</t>
  </si>
  <si>
    <t>Tőke + kamat</t>
  </si>
  <si>
    <t>2015 (teljesítés)</t>
  </si>
  <si>
    <t>Budapest, 2016.01.22.</t>
  </si>
  <si>
    <t>Nyitó tőketartozás</t>
  </si>
  <si>
    <t>Záró tőketartozás</t>
  </si>
  <si>
    <t>az Államháztartásról szóló 2011. évi CXCV. Törvény 23. § (2) f)-g)-h) pontja szerinti bontásban</t>
  </si>
  <si>
    <t>Óbuda Fejlesztési Kötvény törlesztési lefutása lejáratig</t>
  </si>
  <si>
    <t>jegyző</t>
  </si>
  <si>
    <t>polgármester</t>
  </si>
  <si>
    <t>Szerződés dátuma</t>
  </si>
  <si>
    <t>Szerződött összeg</t>
  </si>
  <si>
    <t>Hosszú lejáratú hitel törlesztési lefutása lejáratig</t>
  </si>
  <si>
    <t>2016-tól lejáratig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</si>
</sst>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0" fillId="2" borderId="0" xfId="0" applyFill="1" applyBorder="1" applyAlignment="1"/>
    <xf numFmtId="164" fontId="0" fillId="2" borderId="0" xfId="0" applyNumberForma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/>
    <xf numFmtId="0" fontId="0" fillId="2" borderId="2" xfId="0" applyFill="1" applyBorder="1"/>
    <xf numFmtId="0" fontId="0" fillId="2" borderId="1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right" indent="1"/>
    </xf>
    <xf numFmtId="1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right" indent="1"/>
    </xf>
    <xf numFmtId="1" fontId="2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inden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164" fontId="1" fillId="2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/>
    <xf numFmtId="0" fontId="1" fillId="2" borderId="0" xfId="0" applyFont="1" applyFill="1" applyAlignment="1">
      <alignment horizontal="left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indent="1"/>
    </xf>
    <xf numFmtId="1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right" indent="1"/>
    </xf>
    <xf numFmtId="164" fontId="1" fillId="2" borderId="0" xfId="0" applyNumberFormat="1" applyFont="1" applyFill="1"/>
    <xf numFmtId="0" fontId="1" fillId="2" borderId="2" xfId="0" applyFont="1" applyFill="1" applyBorder="1"/>
    <xf numFmtId="164" fontId="4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14" fontId="1" fillId="2" borderId="0" xfId="0" applyNumberFormat="1" applyFont="1" applyFill="1" applyAlignment="1">
      <alignment horizontal="right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tabSelected="1" zoomScaleNormal="100" workbookViewId="0">
      <selection activeCell="C17" sqref="C17:C28"/>
    </sheetView>
  </sheetViews>
  <sheetFormatPr defaultRowHeight="15" x14ac:dyDescent="0.25"/>
  <cols>
    <col min="1" max="1" width="9.140625" style="1"/>
    <col min="2" max="7" width="16.7109375" style="1" customWidth="1"/>
    <col min="8" max="8" width="15.42578125" style="1" bestFit="1" customWidth="1"/>
    <col min="9" max="9" width="14.28515625" style="1" bestFit="1" customWidth="1"/>
    <col min="10" max="10" width="13.140625" style="1" bestFit="1" customWidth="1"/>
    <col min="11" max="16384" width="9.140625" style="1"/>
  </cols>
  <sheetData>
    <row r="1" spans="2:9" x14ac:dyDescent="0.25">
      <c r="B1" s="34" t="s">
        <v>17</v>
      </c>
      <c r="C1" s="34"/>
      <c r="D1" s="34"/>
      <c r="E1" s="34"/>
      <c r="F1" s="34"/>
      <c r="G1" s="34"/>
      <c r="H1" s="4"/>
    </row>
    <row r="2" spans="2:9" x14ac:dyDescent="0.25">
      <c r="B2" s="35" t="s">
        <v>11</v>
      </c>
      <c r="C2" s="35"/>
      <c r="D2" s="35"/>
      <c r="E2" s="35"/>
      <c r="F2" s="35"/>
      <c r="G2" s="35"/>
      <c r="H2" s="35"/>
    </row>
    <row r="3" spans="2:9" x14ac:dyDescent="0.25">
      <c r="B3" s="36"/>
      <c r="C3" s="37"/>
      <c r="D3" s="37"/>
      <c r="E3" s="37"/>
      <c r="F3" s="37"/>
      <c r="G3" s="37"/>
      <c r="H3" s="37"/>
    </row>
    <row r="4" spans="2:9" x14ac:dyDescent="0.25">
      <c r="B4" s="32" t="s">
        <v>0</v>
      </c>
      <c r="C4" s="32"/>
      <c r="D4" s="7" t="s">
        <v>1</v>
      </c>
    </row>
    <row r="5" spans="2:9" x14ac:dyDescent="0.25">
      <c r="B5" s="32" t="s">
        <v>15</v>
      </c>
      <c r="C5" s="32"/>
      <c r="D5" s="8">
        <v>41177</v>
      </c>
      <c r="E5" s="5"/>
      <c r="F5" s="5"/>
      <c r="G5" s="5"/>
      <c r="I5" s="5"/>
    </row>
    <row r="6" spans="2:9" x14ac:dyDescent="0.25">
      <c r="B6" s="32" t="s">
        <v>16</v>
      </c>
      <c r="C6" s="32"/>
      <c r="D6" s="9">
        <v>508246695</v>
      </c>
    </row>
    <row r="7" spans="2:9" x14ac:dyDescent="0.25">
      <c r="B7" s="32" t="s">
        <v>2</v>
      </c>
      <c r="C7" s="32"/>
      <c r="D7" s="10">
        <v>7365894</v>
      </c>
      <c r="E7" s="2"/>
      <c r="F7" s="2"/>
      <c r="G7" s="2"/>
    </row>
    <row r="9" spans="2:9" x14ac:dyDescent="0.25">
      <c r="B9" s="11" t="s">
        <v>3</v>
      </c>
      <c r="C9" s="7" t="s">
        <v>4</v>
      </c>
      <c r="D9" s="7" t="s">
        <v>5</v>
      </c>
      <c r="E9" s="7" t="s">
        <v>6</v>
      </c>
      <c r="F9" s="7" t="s">
        <v>9</v>
      </c>
      <c r="G9" s="7" t="s">
        <v>10</v>
      </c>
    </row>
    <row r="10" spans="2:9" x14ac:dyDescent="0.25">
      <c r="B10" s="11" t="s">
        <v>7</v>
      </c>
      <c r="C10" s="12">
        <f>7365864+7365864</f>
        <v>14731728</v>
      </c>
      <c r="D10" s="12">
        <f>2632104+3594575+3556146+3550504</f>
        <v>13333329</v>
      </c>
      <c r="E10" s="12">
        <f>C10+D10</f>
        <v>28065057</v>
      </c>
      <c r="F10" s="12">
        <v>508246695</v>
      </c>
      <c r="G10" s="12">
        <f>F10-C10</f>
        <v>493514967</v>
      </c>
    </row>
    <row r="11" spans="2:9" x14ac:dyDescent="0.25">
      <c r="B11" s="11"/>
      <c r="C11" s="12"/>
      <c r="D11" s="12"/>
      <c r="E11" s="12"/>
      <c r="F11" s="12"/>
      <c r="G11" s="12"/>
    </row>
    <row r="12" spans="2:9" x14ac:dyDescent="0.25">
      <c r="B12" s="13">
        <v>2016</v>
      </c>
      <c r="C12" s="14">
        <v>29463576</v>
      </c>
      <c r="D12" s="14">
        <v>14721550</v>
      </c>
      <c r="E12" s="14">
        <f>C12+D12</f>
        <v>44185126</v>
      </c>
      <c r="F12" s="14">
        <f>G10</f>
        <v>493514967</v>
      </c>
      <c r="G12" s="14">
        <f t="shared" ref="G12:G28" si="0">F12-C12</f>
        <v>464051391</v>
      </c>
    </row>
    <row r="13" spans="2:9" x14ac:dyDescent="0.25">
      <c r="B13" s="11">
        <v>2017</v>
      </c>
      <c r="C13" s="12">
        <v>29463576</v>
      </c>
      <c r="D13" s="12">
        <v>13842651</v>
      </c>
      <c r="E13" s="12">
        <f>C13+D13</f>
        <v>43306227</v>
      </c>
      <c r="F13" s="12">
        <f t="shared" ref="F13:F28" si="1">G12</f>
        <v>464051391</v>
      </c>
      <c r="G13" s="12">
        <f t="shared" si="0"/>
        <v>434587815</v>
      </c>
    </row>
    <row r="14" spans="2:9" x14ac:dyDescent="0.25">
      <c r="B14" s="11">
        <v>2018</v>
      </c>
      <c r="C14" s="12">
        <v>29463576</v>
      </c>
      <c r="D14" s="12">
        <v>12963753</v>
      </c>
      <c r="E14" s="12">
        <f t="shared" ref="E14:E28" si="2">C14+D14</f>
        <v>42427329</v>
      </c>
      <c r="F14" s="12">
        <f t="shared" si="1"/>
        <v>434587815</v>
      </c>
      <c r="G14" s="12">
        <f t="shared" si="0"/>
        <v>405124239</v>
      </c>
    </row>
    <row r="15" spans="2:9" x14ac:dyDescent="0.25">
      <c r="B15" s="11">
        <v>2019</v>
      </c>
      <c r="C15" s="12">
        <v>29463576</v>
      </c>
      <c r="D15" s="12">
        <v>12084854</v>
      </c>
      <c r="E15" s="12">
        <f t="shared" si="2"/>
        <v>41548430</v>
      </c>
      <c r="F15" s="12">
        <f t="shared" si="1"/>
        <v>405124239</v>
      </c>
      <c r="G15" s="12">
        <f t="shared" si="0"/>
        <v>375660663</v>
      </c>
      <c r="H15" s="3"/>
    </row>
    <row r="16" spans="2:9" x14ac:dyDescent="0.25">
      <c r="B16" s="11">
        <v>2020</v>
      </c>
      <c r="C16" s="12">
        <v>29463576</v>
      </c>
      <c r="D16" s="12">
        <v>11205956</v>
      </c>
      <c r="E16" s="12">
        <f t="shared" si="2"/>
        <v>40669532</v>
      </c>
      <c r="F16" s="12">
        <f t="shared" si="1"/>
        <v>375660663</v>
      </c>
      <c r="G16" s="12">
        <f t="shared" si="0"/>
        <v>346197087</v>
      </c>
    </row>
    <row r="17" spans="2:10" x14ac:dyDescent="0.25">
      <c r="B17" s="11">
        <v>2021</v>
      </c>
      <c r="C17" s="12">
        <v>29463576</v>
      </c>
      <c r="D17" s="12">
        <v>10327057</v>
      </c>
      <c r="E17" s="12">
        <f t="shared" si="2"/>
        <v>39790633</v>
      </c>
      <c r="F17" s="12">
        <f t="shared" si="1"/>
        <v>346197087</v>
      </c>
      <c r="G17" s="12">
        <f t="shared" si="0"/>
        <v>316733511</v>
      </c>
    </row>
    <row r="18" spans="2:10" x14ac:dyDescent="0.25">
      <c r="B18" s="11">
        <v>2022</v>
      </c>
      <c r="C18" s="12">
        <v>29463576</v>
      </c>
      <c r="D18" s="12">
        <v>9448159</v>
      </c>
      <c r="E18" s="12">
        <f t="shared" si="2"/>
        <v>38911735</v>
      </c>
      <c r="F18" s="12">
        <f t="shared" si="1"/>
        <v>316733511</v>
      </c>
      <c r="G18" s="12">
        <f t="shared" si="0"/>
        <v>287269935</v>
      </c>
    </row>
    <row r="19" spans="2:10" x14ac:dyDescent="0.25">
      <c r="B19" s="11">
        <v>2023</v>
      </c>
      <c r="C19" s="12">
        <v>29463576</v>
      </c>
      <c r="D19" s="12">
        <v>8569260</v>
      </c>
      <c r="E19" s="12">
        <f t="shared" si="2"/>
        <v>38032836</v>
      </c>
      <c r="F19" s="12">
        <f t="shared" si="1"/>
        <v>287269935</v>
      </c>
      <c r="G19" s="12">
        <f t="shared" si="0"/>
        <v>257806359</v>
      </c>
      <c r="J19" s="3"/>
    </row>
    <row r="20" spans="2:10" x14ac:dyDescent="0.25">
      <c r="B20" s="11">
        <v>2024</v>
      </c>
      <c r="C20" s="12">
        <v>29463576</v>
      </c>
      <c r="D20" s="12">
        <v>7690362</v>
      </c>
      <c r="E20" s="12">
        <f t="shared" si="2"/>
        <v>37153938</v>
      </c>
      <c r="F20" s="12">
        <f t="shared" si="1"/>
        <v>257806359</v>
      </c>
      <c r="G20" s="12">
        <f t="shared" si="0"/>
        <v>228342783</v>
      </c>
    </row>
    <row r="21" spans="2:10" x14ac:dyDescent="0.25">
      <c r="B21" s="11">
        <v>2025</v>
      </c>
      <c r="C21" s="12">
        <v>29463576</v>
      </c>
      <c r="D21" s="12">
        <v>6811463</v>
      </c>
      <c r="E21" s="12">
        <f t="shared" si="2"/>
        <v>36275039</v>
      </c>
      <c r="F21" s="12">
        <f t="shared" si="1"/>
        <v>228342783</v>
      </c>
      <c r="G21" s="12">
        <f t="shared" si="0"/>
        <v>198879207</v>
      </c>
    </row>
    <row r="22" spans="2:10" x14ac:dyDescent="0.25">
      <c r="B22" s="11">
        <v>2026</v>
      </c>
      <c r="C22" s="12">
        <v>29463576</v>
      </c>
      <c r="D22" s="12">
        <v>5932565</v>
      </c>
      <c r="E22" s="12">
        <f t="shared" si="2"/>
        <v>35396141</v>
      </c>
      <c r="F22" s="12">
        <f t="shared" si="1"/>
        <v>198879207</v>
      </c>
      <c r="G22" s="12">
        <f t="shared" si="0"/>
        <v>169415631</v>
      </c>
    </row>
    <row r="23" spans="2:10" x14ac:dyDescent="0.25">
      <c r="B23" s="11">
        <v>2027</v>
      </c>
      <c r="C23" s="12">
        <v>29463576</v>
      </c>
      <c r="D23" s="12">
        <v>5053666</v>
      </c>
      <c r="E23" s="12">
        <f t="shared" si="2"/>
        <v>34517242</v>
      </c>
      <c r="F23" s="12">
        <f t="shared" si="1"/>
        <v>169415631</v>
      </c>
      <c r="G23" s="12">
        <f t="shared" si="0"/>
        <v>139952055</v>
      </c>
    </row>
    <row r="24" spans="2:10" x14ac:dyDescent="0.25">
      <c r="B24" s="11">
        <v>2028</v>
      </c>
      <c r="C24" s="12">
        <v>29463576</v>
      </c>
      <c r="D24" s="12">
        <v>4174768</v>
      </c>
      <c r="E24" s="12">
        <f t="shared" si="2"/>
        <v>33638344</v>
      </c>
      <c r="F24" s="12">
        <f t="shared" si="1"/>
        <v>139952055</v>
      </c>
      <c r="G24" s="12">
        <f t="shared" si="0"/>
        <v>110488479</v>
      </c>
    </row>
    <row r="25" spans="2:10" x14ac:dyDescent="0.25">
      <c r="B25" s="11">
        <v>2029</v>
      </c>
      <c r="C25" s="12">
        <v>29463576</v>
      </c>
      <c r="D25" s="12">
        <v>3295870</v>
      </c>
      <c r="E25" s="12">
        <f t="shared" si="2"/>
        <v>32759446</v>
      </c>
      <c r="F25" s="12">
        <f t="shared" si="1"/>
        <v>110488479</v>
      </c>
      <c r="G25" s="12">
        <f t="shared" si="0"/>
        <v>81024903</v>
      </c>
    </row>
    <row r="26" spans="2:10" x14ac:dyDescent="0.25">
      <c r="B26" s="11">
        <v>2030</v>
      </c>
      <c r="C26" s="12">
        <v>29463576</v>
      </c>
      <c r="D26" s="12">
        <v>2416971</v>
      </c>
      <c r="E26" s="12">
        <f t="shared" si="2"/>
        <v>31880547</v>
      </c>
      <c r="F26" s="12">
        <f t="shared" si="1"/>
        <v>81024903</v>
      </c>
      <c r="G26" s="12">
        <f t="shared" si="0"/>
        <v>51561327</v>
      </c>
    </row>
    <row r="27" spans="2:10" x14ac:dyDescent="0.25">
      <c r="B27" s="11">
        <v>2031</v>
      </c>
      <c r="C27" s="12">
        <v>29463576</v>
      </c>
      <c r="D27" s="12">
        <v>1538073</v>
      </c>
      <c r="E27" s="12">
        <f t="shared" si="2"/>
        <v>31001649</v>
      </c>
      <c r="F27" s="12">
        <f t="shared" si="1"/>
        <v>51561327</v>
      </c>
      <c r="G27" s="12">
        <f t="shared" si="0"/>
        <v>22097751</v>
      </c>
    </row>
    <row r="28" spans="2:10" x14ac:dyDescent="0.25">
      <c r="B28" s="11">
        <v>2032</v>
      </c>
      <c r="C28" s="12">
        <f>5524453+5524423*2+5524452</f>
        <v>22097751</v>
      </c>
      <c r="D28" s="12">
        <v>659174</v>
      </c>
      <c r="E28" s="12">
        <f t="shared" si="2"/>
        <v>22756925</v>
      </c>
      <c r="F28" s="12">
        <f t="shared" si="1"/>
        <v>22097751</v>
      </c>
      <c r="G28" s="12">
        <f t="shared" si="0"/>
        <v>0</v>
      </c>
      <c r="H28" s="3"/>
    </row>
    <row r="29" spans="2:10" x14ac:dyDescent="0.25">
      <c r="B29" s="31" t="s">
        <v>18</v>
      </c>
      <c r="C29" s="16">
        <f>SUM(C12:C28)</f>
        <v>493514967</v>
      </c>
      <c r="D29" s="16">
        <f>SUM(D12:D28)</f>
        <v>130736152</v>
      </c>
      <c r="E29" s="16">
        <f>SUM(E12:E28)</f>
        <v>624251119</v>
      </c>
      <c r="F29" s="12"/>
      <c r="G29" s="12"/>
      <c r="H29" s="3"/>
    </row>
    <row r="30" spans="2:10" x14ac:dyDescent="0.25">
      <c r="E30" s="3"/>
    </row>
    <row r="31" spans="2:10" x14ac:dyDescent="0.25">
      <c r="B31" s="1" t="s">
        <v>8</v>
      </c>
      <c r="E31" s="3"/>
    </row>
    <row r="36" spans="2:7" x14ac:dyDescent="0.25">
      <c r="B36" s="6"/>
      <c r="C36" s="6"/>
      <c r="F36" s="6"/>
      <c r="G36" s="6"/>
    </row>
    <row r="37" spans="2:7" x14ac:dyDescent="0.25">
      <c r="B37" s="33" t="s">
        <v>13</v>
      </c>
      <c r="C37" s="33"/>
      <c r="F37" s="33" t="s">
        <v>14</v>
      </c>
      <c r="G37" s="33"/>
    </row>
  </sheetData>
  <mergeCells count="9">
    <mergeCell ref="B7:C7"/>
    <mergeCell ref="B37:C37"/>
    <mergeCell ref="F37:G37"/>
    <mergeCell ref="B1:G1"/>
    <mergeCell ref="B2:H2"/>
    <mergeCell ref="B3:H3"/>
    <mergeCell ref="B4:C4"/>
    <mergeCell ref="B5:C5"/>
    <mergeCell ref="B6:C6"/>
  </mergeCells>
  <pageMargins left="0.7" right="0.7" top="0.75" bottom="0.75" header="0.3" footer="0.3"/>
  <pageSetup paperSize="9" scale="80" orientation="portrait" verticalDpi="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zoomScaleNormal="100" workbookViewId="0">
      <selection activeCell="B21" sqref="B21"/>
    </sheetView>
  </sheetViews>
  <sheetFormatPr defaultRowHeight="15" x14ac:dyDescent="0.25"/>
  <cols>
    <col min="1" max="1" width="9.140625" style="17"/>
    <col min="2" max="7" width="16.7109375" style="17" customWidth="1"/>
    <col min="8" max="8" width="15.42578125" style="17" bestFit="1" customWidth="1"/>
    <col min="9" max="9" width="14.28515625" style="17" bestFit="1" customWidth="1"/>
    <col min="10" max="10" width="13.140625" style="17" bestFit="1" customWidth="1"/>
    <col min="11" max="258" width="9.140625" style="17"/>
    <col min="259" max="259" width="19" style="17" customWidth="1"/>
    <col min="260" max="263" width="15.7109375" style="17" customWidth="1"/>
    <col min="264" max="264" width="15.42578125" style="17" bestFit="1" customWidth="1"/>
    <col min="265" max="265" width="14.28515625" style="17" bestFit="1" customWidth="1"/>
    <col min="266" max="266" width="13.140625" style="17" bestFit="1" customWidth="1"/>
    <col min="267" max="514" width="9.140625" style="17"/>
    <col min="515" max="515" width="19" style="17" customWidth="1"/>
    <col min="516" max="519" width="15.7109375" style="17" customWidth="1"/>
    <col min="520" max="520" width="15.42578125" style="17" bestFit="1" customWidth="1"/>
    <col min="521" max="521" width="14.28515625" style="17" bestFit="1" customWidth="1"/>
    <col min="522" max="522" width="13.140625" style="17" bestFit="1" customWidth="1"/>
    <col min="523" max="770" width="9.140625" style="17"/>
    <col min="771" max="771" width="19" style="17" customWidth="1"/>
    <col min="772" max="775" width="15.7109375" style="17" customWidth="1"/>
    <col min="776" max="776" width="15.42578125" style="17" bestFit="1" customWidth="1"/>
    <col min="777" max="777" width="14.28515625" style="17" bestFit="1" customWidth="1"/>
    <col min="778" max="778" width="13.140625" style="17" bestFit="1" customWidth="1"/>
    <col min="779" max="1026" width="9.140625" style="17"/>
    <col min="1027" max="1027" width="19" style="17" customWidth="1"/>
    <col min="1028" max="1031" width="15.7109375" style="17" customWidth="1"/>
    <col min="1032" max="1032" width="15.42578125" style="17" bestFit="1" customWidth="1"/>
    <col min="1033" max="1033" width="14.28515625" style="17" bestFit="1" customWidth="1"/>
    <col min="1034" max="1034" width="13.140625" style="17" bestFit="1" customWidth="1"/>
    <col min="1035" max="1282" width="9.140625" style="17"/>
    <col min="1283" max="1283" width="19" style="17" customWidth="1"/>
    <col min="1284" max="1287" width="15.7109375" style="17" customWidth="1"/>
    <col min="1288" max="1288" width="15.42578125" style="17" bestFit="1" customWidth="1"/>
    <col min="1289" max="1289" width="14.28515625" style="17" bestFit="1" customWidth="1"/>
    <col min="1290" max="1290" width="13.140625" style="17" bestFit="1" customWidth="1"/>
    <col min="1291" max="1538" width="9.140625" style="17"/>
    <col min="1539" max="1539" width="19" style="17" customWidth="1"/>
    <col min="1540" max="1543" width="15.7109375" style="17" customWidth="1"/>
    <col min="1544" max="1544" width="15.42578125" style="17" bestFit="1" customWidth="1"/>
    <col min="1545" max="1545" width="14.28515625" style="17" bestFit="1" customWidth="1"/>
    <col min="1546" max="1546" width="13.140625" style="17" bestFit="1" customWidth="1"/>
    <col min="1547" max="1794" width="9.140625" style="17"/>
    <col min="1795" max="1795" width="19" style="17" customWidth="1"/>
    <col min="1796" max="1799" width="15.7109375" style="17" customWidth="1"/>
    <col min="1800" max="1800" width="15.42578125" style="17" bestFit="1" customWidth="1"/>
    <col min="1801" max="1801" width="14.28515625" style="17" bestFit="1" customWidth="1"/>
    <col min="1802" max="1802" width="13.140625" style="17" bestFit="1" customWidth="1"/>
    <col min="1803" max="2050" width="9.140625" style="17"/>
    <col min="2051" max="2051" width="19" style="17" customWidth="1"/>
    <col min="2052" max="2055" width="15.7109375" style="17" customWidth="1"/>
    <col min="2056" max="2056" width="15.42578125" style="17" bestFit="1" customWidth="1"/>
    <col min="2057" max="2057" width="14.28515625" style="17" bestFit="1" customWidth="1"/>
    <col min="2058" max="2058" width="13.140625" style="17" bestFit="1" customWidth="1"/>
    <col min="2059" max="2306" width="9.140625" style="17"/>
    <col min="2307" max="2307" width="19" style="17" customWidth="1"/>
    <col min="2308" max="2311" width="15.7109375" style="17" customWidth="1"/>
    <col min="2312" max="2312" width="15.42578125" style="17" bestFit="1" customWidth="1"/>
    <col min="2313" max="2313" width="14.28515625" style="17" bestFit="1" customWidth="1"/>
    <col min="2314" max="2314" width="13.140625" style="17" bestFit="1" customWidth="1"/>
    <col min="2315" max="2562" width="9.140625" style="17"/>
    <col min="2563" max="2563" width="19" style="17" customWidth="1"/>
    <col min="2564" max="2567" width="15.7109375" style="17" customWidth="1"/>
    <col min="2568" max="2568" width="15.42578125" style="17" bestFit="1" customWidth="1"/>
    <col min="2569" max="2569" width="14.28515625" style="17" bestFit="1" customWidth="1"/>
    <col min="2570" max="2570" width="13.140625" style="17" bestFit="1" customWidth="1"/>
    <col min="2571" max="2818" width="9.140625" style="17"/>
    <col min="2819" max="2819" width="19" style="17" customWidth="1"/>
    <col min="2820" max="2823" width="15.7109375" style="17" customWidth="1"/>
    <col min="2824" max="2824" width="15.42578125" style="17" bestFit="1" customWidth="1"/>
    <col min="2825" max="2825" width="14.28515625" style="17" bestFit="1" customWidth="1"/>
    <col min="2826" max="2826" width="13.140625" style="17" bestFit="1" customWidth="1"/>
    <col min="2827" max="3074" width="9.140625" style="17"/>
    <col min="3075" max="3075" width="19" style="17" customWidth="1"/>
    <col min="3076" max="3079" width="15.7109375" style="17" customWidth="1"/>
    <col min="3080" max="3080" width="15.42578125" style="17" bestFit="1" customWidth="1"/>
    <col min="3081" max="3081" width="14.28515625" style="17" bestFit="1" customWidth="1"/>
    <col min="3082" max="3082" width="13.140625" style="17" bestFit="1" customWidth="1"/>
    <col min="3083" max="3330" width="9.140625" style="17"/>
    <col min="3331" max="3331" width="19" style="17" customWidth="1"/>
    <col min="3332" max="3335" width="15.7109375" style="17" customWidth="1"/>
    <col min="3336" max="3336" width="15.42578125" style="17" bestFit="1" customWidth="1"/>
    <col min="3337" max="3337" width="14.28515625" style="17" bestFit="1" customWidth="1"/>
    <col min="3338" max="3338" width="13.140625" style="17" bestFit="1" customWidth="1"/>
    <col min="3339" max="3586" width="9.140625" style="17"/>
    <col min="3587" max="3587" width="19" style="17" customWidth="1"/>
    <col min="3588" max="3591" width="15.7109375" style="17" customWidth="1"/>
    <col min="3592" max="3592" width="15.42578125" style="17" bestFit="1" customWidth="1"/>
    <col min="3593" max="3593" width="14.28515625" style="17" bestFit="1" customWidth="1"/>
    <col min="3594" max="3594" width="13.140625" style="17" bestFit="1" customWidth="1"/>
    <col min="3595" max="3842" width="9.140625" style="17"/>
    <col min="3843" max="3843" width="19" style="17" customWidth="1"/>
    <col min="3844" max="3847" width="15.7109375" style="17" customWidth="1"/>
    <col min="3848" max="3848" width="15.42578125" style="17" bestFit="1" customWidth="1"/>
    <col min="3849" max="3849" width="14.28515625" style="17" bestFit="1" customWidth="1"/>
    <col min="3850" max="3850" width="13.140625" style="17" bestFit="1" customWidth="1"/>
    <col min="3851" max="4098" width="9.140625" style="17"/>
    <col min="4099" max="4099" width="19" style="17" customWidth="1"/>
    <col min="4100" max="4103" width="15.7109375" style="17" customWidth="1"/>
    <col min="4104" max="4104" width="15.42578125" style="17" bestFit="1" customWidth="1"/>
    <col min="4105" max="4105" width="14.28515625" style="17" bestFit="1" customWidth="1"/>
    <col min="4106" max="4106" width="13.140625" style="17" bestFit="1" customWidth="1"/>
    <col min="4107" max="4354" width="9.140625" style="17"/>
    <col min="4355" max="4355" width="19" style="17" customWidth="1"/>
    <col min="4356" max="4359" width="15.7109375" style="17" customWidth="1"/>
    <col min="4360" max="4360" width="15.42578125" style="17" bestFit="1" customWidth="1"/>
    <col min="4361" max="4361" width="14.28515625" style="17" bestFit="1" customWidth="1"/>
    <col min="4362" max="4362" width="13.140625" style="17" bestFit="1" customWidth="1"/>
    <col min="4363" max="4610" width="9.140625" style="17"/>
    <col min="4611" max="4611" width="19" style="17" customWidth="1"/>
    <col min="4612" max="4615" width="15.7109375" style="17" customWidth="1"/>
    <col min="4616" max="4616" width="15.42578125" style="17" bestFit="1" customWidth="1"/>
    <col min="4617" max="4617" width="14.28515625" style="17" bestFit="1" customWidth="1"/>
    <col min="4618" max="4618" width="13.140625" style="17" bestFit="1" customWidth="1"/>
    <col min="4619" max="4866" width="9.140625" style="17"/>
    <col min="4867" max="4867" width="19" style="17" customWidth="1"/>
    <col min="4868" max="4871" width="15.7109375" style="17" customWidth="1"/>
    <col min="4872" max="4872" width="15.42578125" style="17" bestFit="1" customWidth="1"/>
    <col min="4873" max="4873" width="14.28515625" style="17" bestFit="1" customWidth="1"/>
    <col min="4874" max="4874" width="13.140625" style="17" bestFit="1" customWidth="1"/>
    <col min="4875" max="5122" width="9.140625" style="17"/>
    <col min="5123" max="5123" width="19" style="17" customWidth="1"/>
    <col min="5124" max="5127" width="15.7109375" style="17" customWidth="1"/>
    <col min="5128" max="5128" width="15.42578125" style="17" bestFit="1" customWidth="1"/>
    <col min="5129" max="5129" width="14.28515625" style="17" bestFit="1" customWidth="1"/>
    <col min="5130" max="5130" width="13.140625" style="17" bestFit="1" customWidth="1"/>
    <col min="5131" max="5378" width="9.140625" style="17"/>
    <col min="5379" max="5379" width="19" style="17" customWidth="1"/>
    <col min="5380" max="5383" width="15.7109375" style="17" customWidth="1"/>
    <col min="5384" max="5384" width="15.42578125" style="17" bestFit="1" customWidth="1"/>
    <col min="5385" max="5385" width="14.28515625" style="17" bestFit="1" customWidth="1"/>
    <col min="5386" max="5386" width="13.140625" style="17" bestFit="1" customWidth="1"/>
    <col min="5387" max="5634" width="9.140625" style="17"/>
    <col min="5635" max="5635" width="19" style="17" customWidth="1"/>
    <col min="5636" max="5639" width="15.7109375" style="17" customWidth="1"/>
    <col min="5640" max="5640" width="15.42578125" style="17" bestFit="1" customWidth="1"/>
    <col min="5641" max="5641" width="14.28515625" style="17" bestFit="1" customWidth="1"/>
    <col min="5642" max="5642" width="13.140625" style="17" bestFit="1" customWidth="1"/>
    <col min="5643" max="5890" width="9.140625" style="17"/>
    <col min="5891" max="5891" width="19" style="17" customWidth="1"/>
    <col min="5892" max="5895" width="15.7109375" style="17" customWidth="1"/>
    <col min="5896" max="5896" width="15.42578125" style="17" bestFit="1" customWidth="1"/>
    <col min="5897" max="5897" width="14.28515625" style="17" bestFit="1" customWidth="1"/>
    <col min="5898" max="5898" width="13.140625" style="17" bestFit="1" customWidth="1"/>
    <col min="5899" max="6146" width="9.140625" style="17"/>
    <col min="6147" max="6147" width="19" style="17" customWidth="1"/>
    <col min="6148" max="6151" width="15.7109375" style="17" customWidth="1"/>
    <col min="6152" max="6152" width="15.42578125" style="17" bestFit="1" customWidth="1"/>
    <col min="6153" max="6153" width="14.28515625" style="17" bestFit="1" customWidth="1"/>
    <col min="6154" max="6154" width="13.140625" style="17" bestFit="1" customWidth="1"/>
    <col min="6155" max="6402" width="9.140625" style="17"/>
    <col min="6403" max="6403" width="19" style="17" customWidth="1"/>
    <col min="6404" max="6407" width="15.7109375" style="17" customWidth="1"/>
    <col min="6408" max="6408" width="15.42578125" style="17" bestFit="1" customWidth="1"/>
    <col min="6409" max="6409" width="14.28515625" style="17" bestFit="1" customWidth="1"/>
    <col min="6410" max="6410" width="13.140625" style="17" bestFit="1" customWidth="1"/>
    <col min="6411" max="6658" width="9.140625" style="17"/>
    <col min="6659" max="6659" width="19" style="17" customWidth="1"/>
    <col min="6660" max="6663" width="15.7109375" style="17" customWidth="1"/>
    <col min="6664" max="6664" width="15.42578125" style="17" bestFit="1" customWidth="1"/>
    <col min="6665" max="6665" width="14.28515625" style="17" bestFit="1" customWidth="1"/>
    <col min="6666" max="6666" width="13.140625" style="17" bestFit="1" customWidth="1"/>
    <col min="6667" max="6914" width="9.140625" style="17"/>
    <col min="6915" max="6915" width="19" style="17" customWidth="1"/>
    <col min="6916" max="6919" width="15.7109375" style="17" customWidth="1"/>
    <col min="6920" max="6920" width="15.42578125" style="17" bestFit="1" customWidth="1"/>
    <col min="6921" max="6921" width="14.28515625" style="17" bestFit="1" customWidth="1"/>
    <col min="6922" max="6922" width="13.140625" style="17" bestFit="1" customWidth="1"/>
    <col min="6923" max="7170" width="9.140625" style="17"/>
    <col min="7171" max="7171" width="19" style="17" customWidth="1"/>
    <col min="7172" max="7175" width="15.7109375" style="17" customWidth="1"/>
    <col min="7176" max="7176" width="15.42578125" style="17" bestFit="1" customWidth="1"/>
    <col min="7177" max="7177" width="14.28515625" style="17" bestFit="1" customWidth="1"/>
    <col min="7178" max="7178" width="13.140625" style="17" bestFit="1" customWidth="1"/>
    <col min="7179" max="7426" width="9.140625" style="17"/>
    <col min="7427" max="7427" width="19" style="17" customWidth="1"/>
    <col min="7428" max="7431" width="15.7109375" style="17" customWidth="1"/>
    <col min="7432" max="7432" width="15.42578125" style="17" bestFit="1" customWidth="1"/>
    <col min="7433" max="7433" width="14.28515625" style="17" bestFit="1" customWidth="1"/>
    <col min="7434" max="7434" width="13.140625" style="17" bestFit="1" customWidth="1"/>
    <col min="7435" max="7682" width="9.140625" style="17"/>
    <col min="7683" max="7683" width="19" style="17" customWidth="1"/>
    <col min="7684" max="7687" width="15.7109375" style="17" customWidth="1"/>
    <col min="7688" max="7688" width="15.42578125" style="17" bestFit="1" customWidth="1"/>
    <col min="7689" max="7689" width="14.28515625" style="17" bestFit="1" customWidth="1"/>
    <col min="7690" max="7690" width="13.140625" style="17" bestFit="1" customWidth="1"/>
    <col min="7691" max="7938" width="9.140625" style="17"/>
    <col min="7939" max="7939" width="19" style="17" customWidth="1"/>
    <col min="7940" max="7943" width="15.7109375" style="17" customWidth="1"/>
    <col min="7944" max="7944" width="15.42578125" style="17" bestFit="1" customWidth="1"/>
    <col min="7945" max="7945" width="14.28515625" style="17" bestFit="1" customWidth="1"/>
    <col min="7946" max="7946" width="13.140625" style="17" bestFit="1" customWidth="1"/>
    <col min="7947" max="8194" width="9.140625" style="17"/>
    <col min="8195" max="8195" width="19" style="17" customWidth="1"/>
    <col min="8196" max="8199" width="15.7109375" style="17" customWidth="1"/>
    <col min="8200" max="8200" width="15.42578125" style="17" bestFit="1" customWidth="1"/>
    <col min="8201" max="8201" width="14.28515625" style="17" bestFit="1" customWidth="1"/>
    <col min="8202" max="8202" width="13.140625" style="17" bestFit="1" customWidth="1"/>
    <col min="8203" max="8450" width="9.140625" style="17"/>
    <col min="8451" max="8451" width="19" style="17" customWidth="1"/>
    <col min="8452" max="8455" width="15.7109375" style="17" customWidth="1"/>
    <col min="8456" max="8456" width="15.42578125" style="17" bestFit="1" customWidth="1"/>
    <col min="8457" max="8457" width="14.28515625" style="17" bestFit="1" customWidth="1"/>
    <col min="8458" max="8458" width="13.140625" style="17" bestFit="1" customWidth="1"/>
    <col min="8459" max="8706" width="9.140625" style="17"/>
    <col min="8707" max="8707" width="19" style="17" customWidth="1"/>
    <col min="8708" max="8711" width="15.7109375" style="17" customWidth="1"/>
    <col min="8712" max="8712" width="15.42578125" style="17" bestFit="1" customWidth="1"/>
    <col min="8713" max="8713" width="14.28515625" style="17" bestFit="1" customWidth="1"/>
    <col min="8714" max="8714" width="13.140625" style="17" bestFit="1" customWidth="1"/>
    <col min="8715" max="8962" width="9.140625" style="17"/>
    <col min="8963" max="8963" width="19" style="17" customWidth="1"/>
    <col min="8964" max="8967" width="15.7109375" style="17" customWidth="1"/>
    <col min="8968" max="8968" width="15.42578125" style="17" bestFit="1" customWidth="1"/>
    <col min="8969" max="8969" width="14.28515625" style="17" bestFit="1" customWidth="1"/>
    <col min="8970" max="8970" width="13.140625" style="17" bestFit="1" customWidth="1"/>
    <col min="8971" max="9218" width="9.140625" style="17"/>
    <col min="9219" max="9219" width="19" style="17" customWidth="1"/>
    <col min="9220" max="9223" width="15.7109375" style="17" customWidth="1"/>
    <col min="9224" max="9224" width="15.42578125" style="17" bestFit="1" customWidth="1"/>
    <col min="9225" max="9225" width="14.28515625" style="17" bestFit="1" customWidth="1"/>
    <col min="9226" max="9226" width="13.140625" style="17" bestFit="1" customWidth="1"/>
    <col min="9227" max="9474" width="9.140625" style="17"/>
    <col min="9475" max="9475" width="19" style="17" customWidth="1"/>
    <col min="9476" max="9479" width="15.7109375" style="17" customWidth="1"/>
    <col min="9480" max="9480" width="15.42578125" style="17" bestFit="1" customWidth="1"/>
    <col min="9481" max="9481" width="14.28515625" style="17" bestFit="1" customWidth="1"/>
    <col min="9482" max="9482" width="13.140625" style="17" bestFit="1" customWidth="1"/>
    <col min="9483" max="9730" width="9.140625" style="17"/>
    <col min="9731" max="9731" width="19" style="17" customWidth="1"/>
    <col min="9732" max="9735" width="15.7109375" style="17" customWidth="1"/>
    <col min="9736" max="9736" width="15.42578125" style="17" bestFit="1" customWidth="1"/>
    <col min="9737" max="9737" width="14.28515625" style="17" bestFit="1" customWidth="1"/>
    <col min="9738" max="9738" width="13.140625" style="17" bestFit="1" customWidth="1"/>
    <col min="9739" max="9986" width="9.140625" style="17"/>
    <col min="9987" max="9987" width="19" style="17" customWidth="1"/>
    <col min="9988" max="9991" width="15.7109375" style="17" customWidth="1"/>
    <col min="9992" max="9992" width="15.42578125" style="17" bestFit="1" customWidth="1"/>
    <col min="9993" max="9993" width="14.28515625" style="17" bestFit="1" customWidth="1"/>
    <col min="9994" max="9994" width="13.140625" style="17" bestFit="1" customWidth="1"/>
    <col min="9995" max="10242" width="9.140625" style="17"/>
    <col min="10243" max="10243" width="19" style="17" customWidth="1"/>
    <col min="10244" max="10247" width="15.7109375" style="17" customWidth="1"/>
    <col min="10248" max="10248" width="15.42578125" style="17" bestFit="1" customWidth="1"/>
    <col min="10249" max="10249" width="14.28515625" style="17" bestFit="1" customWidth="1"/>
    <col min="10250" max="10250" width="13.140625" style="17" bestFit="1" customWidth="1"/>
    <col min="10251" max="10498" width="9.140625" style="17"/>
    <col min="10499" max="10499" width="19" style="17" customWidth="1"/>
    <col min="10500" max="10503" width="15.7109375" style="17" customWidth="1"/>
    <col min="10504" max="10504" width="15.42578125" style="17" bestFit="1" customWidth="1"/>
    <col min="10505" max="10505" width="14.28515625" style="17" bestFit="1" customWidth="1"/>
    <col min="10506" max="10506" width="13.140625" style="17" bestFit="1" customWidth="1"/>
    <col min="10507" max="10754" width="9.140625" style="17"/>
    <col min="10755" max="10755" width="19" style="17" customWidth="1"/>
    <col min="10756" max="10759" width="15.7109375" style="17" customWidth="1"/>
    <col min="10760" max="10760" width="15.42578125" style="17" bestFit="1" customWidth="1"/>
    <col min="10761" max="10761" width="14.28515625" style="17" bestFit="1" customWidth="1"/>
    <col min="10762" max="10762" width="13.140625" style="17" bestFit="1" customWidth="1"/>
    <col min="10763" max="11010" width="9.140625" style="17"/>
    <col min="11011" max="11011" width="19" style="17" customWidth="1"/>
    <col min="11012" max="11015" width="15.7109375" style="17" customWidth="1"/>
    <col min="11016" max="11016" width="15.42578125" style="17" bestFit="1" customWidth="1"/>
    <col min="11017" max="11017" width="14.28515625" style="17" bestFit="1" customWidth="1"/>
    <col min="11018" max="11018" width="13.140625" style="17" bestFit="1" customWidth="1"/>
    <col min="11019" max="11266" width="9.140625" style="17"/>
    <col min="11267" max="11267" width="19" style="17" customWidth="1"/>
    <col min="11268" max="11271" width="15.7109375" style="17" customWidth="1"/>
    <col min="11272" max="11272" width="15.42578125" style="17" bestFit="1" customWidth="1"/>
    <col min="11273" max="11273" width="14.28515625" style="17" bestFit="1" customWidth="1"/>
    <col min="11274" max="11274" width="13.140625" style="17" bestFit="1" customWidth="1"/>
    <col min="11275" max="11522" width="9.140625" style="17"/>
    <col min="11523" max="11523" width="19" style="17" customWidth="1"/>
    <col min="11524" max="11527" width="15.7109375" style="17" customWidth="1"/>
    <col min="11528" max="11528" width="15.42578125" style="17" bestFit="1" customWidth="1"/>
    <col min="11529" max="11529" width="14.28515625" style="17" bestFit="1" customWidth="1"/>
    <col min="11530" max="11530" width="13.140625" style="17" bestFit="1" customWidth="1"/>
    <col min="11531" max="11778" width="9.140625" style="17"/>
    <col min="11779" max="11779" width="19" style="17" customWidth="1"/>
    <col min="11780" max="11783" width="15.7109375" style="17" customWidth="1"/>
    <col min="11784" max="11784" width="15.42578125" style="17" bestFit="1" customWidth="1"/>
    <col min="11785" max="11785" width="14.28515625" style="17" bestFit="1" customWidth="1"/>
    <col min="11786" max="11786" width="13.140625" style="17" bestFit="1" customWidth="1"/>
    <col min="11787" max="12034" width="9.140625" style="17"/>
    <col min="12035" max="12035" width="19" style="17" customWidth="1"/>
    <col min="12036" max="12039" width="15.7109375" style="17" customWidth="1"/>
    <col min="12040" max="12040" width="15.42578125" style="17" bestFit="1" customWidth="1"/>
    <col min="12041" max="12041" width="14.28515625" style="17" bestFit="1" customWidth="1"/>
    <col min="12042" max="12042" width="13.140625" style="17" bestFit="1" customWidth="1"/>
    <col min="12043" max="12290" width="9.140625" style="17"/>
    <col min="12291" max="12291" width="19" style="17" customWidth="1"/>
    <col min="12292" max="12295" width="15.7109375" style="17" customWidth="1"/>
    <col min="12296" max="12296" width="15.42578125" style="17" bestFit="1" customWidth="1"/>
    <col min="12297" max="12297" width="14.28515625" style="17" bestFit="1" customWidth="1"/>
    <col min="12298" max="12298" width="13.140625" style="17" bestFit="1" customWidth="1"/>
    <col min="12299" max="12546" width="9.140625" style="17"/>
    <col min="12547" max="12547" width="19" style="17" customWidth="1"/>
    <col min="12548" max="12551" width="15.7109375" style="17" customWidth="1"/>
    <col min="12552" max="12552" width="15.42578125" style="17" bestFit="1" customWidth="1"/>
    <col min="12553" max="12553" width="14.28515625" style="17" bestFit="1" customWidth="1"/>
    <col min="12554" max="12554" width="13.140625" style="17" bestFit="1" customWidth="1"/>
    <col min="12555" max="12802" width="9.140625" style="17"/>
    <col min="12803" max="12803" width="19" style="17" customWidth="1"/>
    <col min="12804" max="12807" width="15.7109375" style="17" customWidth="1"/>
    <col min="12808" max="12808" width="15.42578125" style="17" bestFit="1" customWidth="1"/>
    <col min="12809" max="12809" width="14.28515625" style="17" bestFit="1" customWidth="1"/>
    <col min="12810" max="12810" width="13.140625" style="17" bestFit="1" customWidth="1"/>
    <col min="12811" max="13058" width="9.140625" style="17"/>
    <col min="13059" max="13059" width="19" style="17" customWidth="1"/>
    <col min="13060" max="13063" width="15.7109375" style="17" customWidth="1"/>
    <col min="13064" max="13064" width="15.42578125" style="17" bestFit="1" customWidth="1"/>
    <col min="13065" max="13065" width="14.28515625" style="17" bestFit="1" customWidth="1"/>
    <col min="13066" max="13066" width="13.140625" style="17" bestFit="1" customWidth="1"/>
    <col min="13067" max="13314" width="9.140625" style="17"/>
    <col min="13315" max="13315" width="19" style="17" customWidth="1"/>
    <col min="13316" max="13319" width="15.7109375" style="17" customWidth="1"/>
    <col min="13320" max="13320" width="15.42578125" style="17" bestFit="1" customWidth="1"/>
    <col min="13321" max="13321" width="14.28515625" style="17" bestFit="1" customWidth="1"/>
    <col min="13322" max="13322" width="13.140625" style="17" bestFit="1" customWidth="1"/>
    <col min="13323" max="13570" width="9.140625" style="17"/>
    <col min="13571" max="13571" width="19" style="17" customWidth="1"/>
    <col min="13572" max="13575" width="15.7109375" style="17" customWidth="1"/>
    <col min="13576" max="13576" width="15.42578125" style="17" bestFit="1" customWidth="1"/>
    <col min="13577" max="13577" width="14.28515625" style="17" bestFit="1" customWidth="1"/>
    <col min="13578" max="13578" width="13.140625" style="17" bestFit="1" customWidth="1"/>
    <col min="13579" max="13826" width="9.140625" style="17"/>
    <col min="13827" max="13827" width="19" style="17" customWidth="1"/>
    <col min="13828" max="13831" width="15.7109375" style="17" customWidth="1"/>
    <col min="13832" max="13832" width="15.42578125" style="17" bestFit="1" customWidth="1"/>
    <col min="13833" max="13833" width="14.28515625" style="17" bestFit="1" customWidth="1"/>
    <col min="13834" max="13834" width="13.140625" style="17" bestFit="1" customWidth="1"/>
    <col min="13835" max="14082" width="9.140625" style="17"/>
    <col min="14083" max="14083" width="19" style="17" customWidth="1"/>
    <col min="14084" max="14087" width="15.7109375" style="17" customWidth="1"/>
    <col min="14088" max="14088" width="15.42578125" style="17" bestFit="1" customWidth="1"/>
    <col min="14089" max="14089" width="14.28515625" style="17" bestFit="1" customWidth="1"/>
    <col min="14090" max="14090" width="13.140625" style="17" bestFit="1" customWidth="1"/>
    <col min="14091" max="14338" width="9.140625" style="17"/>
    <col min="14339" max="14339" width="19" style="17" customWidth="1"/>
    <col min="14340" max="14343" width="15.7109375" style="17" customWidth="1"/>
    <col min="14344" max="14344" width="15.42578125" style="17" bestFit="1" customWidth="1"/>
    <col min="14345" max="14345" width="14.28515625" style="17" bestFit="1" customWidth="1"/>
    <col min="14346" max="14346" width="13.140625" style="17" bestFit="1" customWidth="1"/>
    <col min="14347" max="14594" width="9.140625" style="17"/>
    <col min="14595" max="14595" width="19" style="17" customWidth="1"/>
    <col min="14596" max="14599" width="15.7109375" style="17" customWidth="1"/>
    <col min="14600" max="14600" width="15.42578125" style="17" bestFit="1" customWidth="1"/>
    <col min="14601" max="14601" width="14.28515625" style="17" bestFit="1" customWidth="1"/>
    <col min="14602" max="14602" width="13.140625" style="17" bestFit="1" customWidth="1"/>
    <col min="14603" max="14850" width="9.140625" style="17"/>
    <col min="14851" max="14851" width="19" style="17" customWidth="1"/>
    <col min="14852" max="14855" width="15.7109375" style="17" customWidth="1"/>
    <col min="14856" max="14856" width="15.42578125" style="17" bestFit="1" customWidth="1"/>
    <col min="14857" max="14857" width="14.28515625" style="17" bestFit="1" customWidth="1"/>
    <col min="14858" max="14858" width="13.140625" style="17" bestFit="1" customWidth="1"/>
    <col min="14859" max="15106" width="9.140625" style="17"/>
    <col min="15107" max="15107" width="19" style="17" customWidth="1"/>
    <col min="15108" max="15111" width="15.7109375" style="17" customWidth="1"/>
    <col min="15112" max="15112" width="15.42578125" style="17" bestFit="1" customWidth="1"/>
    <col min="15113" max="15113" width="14.28515625" style="17" bestFit="1" customWidth="1"/>
    <col min="15114" max="15114" width="13.140625" style="17" bestFit="1" customWidth="1"/>
    <col min="15115" max="15362" width="9.140625" style="17"/>
    <col min="15363" max="15363" width="19" style="17" customWidth="1"/>
    <col min="15364" max="15367" width="15.7109375" style="17" customWidth="1"/>
    <col min="15368" max="15368" width="15.42578125" style="17" bestFit="1" customWidth="1"/>
    <col min="15369" max="15369" width="14.28515625" style="17" bestFit="1" customWidth="1"/>
    <col min="15370" max="15370" width="13.140625" style="17" bestFit="1" customWidth="1"/>
    <col min="15371" max="15618" width="9.140625" style="17"/>
    <col min="15619" max="15619" width="19" style="17" customWidth="1"/>
    <col min="15620" max="15623" width="15.7109375" style="17" customWidth="1"/>
    <col min="15624" max="15624" width="15.42578125" style="17" bestFit="1" customWidth="1"/>
    <col min="15625" max="15625" width="14.28515625" style="17" bestFit="1" customWidth="1"/>
    <col min="15626" max="15626" width="13.140625" style="17" bestFit="1" customWidth="1"/>
    <col min="15627" max="15874" width="9.140625" style="17"/>
    <col min="15875" max="15875" width="19" style="17" customWidth="1"/>
    <col min="15876" max="15879" width="15.7109375" style="17" customWidth="1"/>
    <col min="15880" max="15880" width="15.42578125" style="17" bestFit="1" customWidth="1"/>
    <col min="15881" max="15881" width="14.28515625" style="17" bestFit="1" customWidth="1"/>
    <col min="15882" max="15882" width="13.140625" style="17" bestFit="1" customWidth="1"/>
    <col min="15883" max="16130" width="9.140625" style="17"/>
    <col min="16131" max="16131" width="19" style="17" customWidth="1"/>
    <col min="16132" max="16135" width="15.7109375" style="17" customWidth="1"/>
    <col min="16136" max="16136" width="15.42578125" style="17" bestFit="1" customWidth="1"/>
    <col min="16137" max="16137" width="14.28515625" style="17" bestFit="1" customWidth="1"/>
    <col min="16138" max="16138" width="13.140625" style="17" bestFit="1" customWidth="1"/>
    <col min="16139" max="16384" width="9.140625" style="17"/>
  </cols>
  <sheetData>
    <row r="2" spans="2:8" x14ac:dyDescent="0.25">
      <c r="B2" s="34" t="s">
        <v>12</v>
      </c>
      <c r="C2" s="34"/>
      <c r="D2" s="34"/>
      <c r="E2" s="34"/>
      <c r="F2" s="34"/>
      <c r="G2" s="34"/>
    </row>
    <row r="3" spans="2:8" x14ac:dyDescent="0.25">
      <c r="B3" s="44" t="s">
        <v>11</v>
      </c>
      <c r="C3" s="44"/>
      <c r="D3" s="44"/>
      <c r="E3" s="44"/>
      <c r="F3" s="44"/>
      <c r="G3" s="44"/>
    </row>
    <row r="4" spans="2:8" x14ac:dyDescent="0.25">
      <c r="B4" s="40"/>
      <c r="C4" s="41"/>
      <c r="D4" s="41"/>
      <c r="E4" s="41"/>
      <c r="F4" s="41"/>
      <c r="G4" s="41"/>
    </row>
    <row r="5" spans="2:8" x14ac:dyDescent="0.25">
      <c r="B5" s="39" t="s">
        <v>0</v>
      </c>
      <c r="C5" s="39"/>
      <c r="D5" s="18" t="s">
        <v>1</v>
      </c>
    </row>
    <row r="6" spans="2:8" x14ac:dyDescent="0.25">
      <c r="B6" s="39" t="s">
        <v>15</v>
      </c>
      <c r="C6" s="39"/>
      <c r="D6" s="19">
        <v>41907</v>
      </c>
      <c r="E6" s="20"/>
      <c r="F6" s="20"/>
      <c r="H6" s="20"/>
    </row>
    <row r="7" spans="2:8" x14ac:dyDescent="0.25">
      <c r="B7" s="39" t="s">
        <v>16</v>
      </c>
      <c r="C7" s="39"/>
      <c r="D7" s="30">
        <v>1700000000</v>
      </c>
    </row>
    <row r="8" spans="2:8" x14ac:dyDescent="0.25">
      <c r="B8" s="39" t="s">
        <v>2</v>
      </c>
      <c r="C8" s="39"/>
      <c r="D8" s="21">
        <v>47220000</v>
      </c>
      <c r="E8" s="22"/>
      <c r="F8" s="22"/>
    </row>
    <row r="9" spans="2:8" x14ac:dyDescent="0.25">
      <c r="B9" s="23"/>
      <c r="C9" s="42"/>
      <c r="D9" s="43"/>
      <c r="E9" s="20"/>
      <c r="F9" s="20"/>
    </row>
    <row r="10" spans="2:8" x14ac:dyDescent="0.25">
      <c r="B10" s="24" t="s">
        <v>3</v>
      </c>
      <c r="C10" s="18" t="s">
        <v>4</v>
      </c>
      <c r="D10" s="18" t="s">
        <v>5</v>
      </c>
      <c r="E10" s="18" t="s">
        <v>6</v>
      </c>
      <c r="F10" s="18" t="s">
        <v>9</v>
      </c>
      <c r="G10" s="18" t="s">
        <v>10</v>
      </c>
    </row>
    <row r="11" spans="2:8" x14ac:dyDescent="0.25">
      <c r="B11" s="24" t="s">
        <v>7</v>
      </c>
      <c r="C11" s="25">
        <f>$D$8-1</f>
        <v>47219999</v>
      </c>
      <c r="D11" s="25">
        <f>19193000+17850000+17188700+15293200+14988900</f>
        <v>84513800</v>
      </c>
      <c r="E11" s="25">
        <f t="shared" ref="E11:E21" si="0">C11+D11</f>
        <v>131733799</v>
      </c>
      <c r="F11" s="25">
        <v>1700000000</v>
      </c>
      <c r="G11" s="25">
        <f>F11-C11</f>
        <v>1652780001</v>
      </c>
    </row>
    <row r="12" spans="2:8" x14ac:dyDescent="0.25">
      <c r="B12" s="24"/>
      <c r="C12" s="25"/>
      <c r="D12" s="25"/>
      <c r="E12" s="25"/>
      <c r="F12" s="25"/>
      <c r="G12" s="25"/>
    </row>
    <row r="13" spans="2:8" x14ac:dyDescent="0.25">
      <c r="B13" s="26">
        <v>2016</v>
      </c>
      <c r="C13" s="27">
        <f t="shared" ref="C13:C20" si="1">$D$8*4</f>
        <v>188880000</v>
      </c>
      <c r="D13" s="27">
        <v>67538247</v>
      </c>
      <c r="E13" s="27">
        <f t="shared" si="0"/>
        <v>256418247</v>
      </c>
      <c r="F13" s="27">
        <f>G11</f>
        <v>1652780001</v>
      </c>
      <c r="G13" s="27">
        <f>G11-C13</f>
        <v>1463900001</v>
      </c>
    </row>
    <row r="14" spans="2:8" x14ac:dyDescent="0.25">
      <c r="B14" s="24">
        <v>2017</v>
      </c>
      <c r="C14" s="25">
        <f t="shared" si="1"/>
        <v>188880000</v>
      </c>
      <c r="D14" s="25">
        <v>59302283</v>
      </c>
      <c r="E14" s="25">
        <f t="shared" si="0"/>
        <v>248182283</v>
      </c>
      <c r="F14" s="25">
        <f t="shared" ref="F14:F21" si="2">G13</f>
        <v>1463900001</v>
      </c>
      <c r="G14" s="25">
        <f>G13-C14</f>
        <v>1275020001</v>
      </c>
    </row>
    <row r="15" spans="2:8" x14ac:dyDescent="0.25">
      <c r="B15" s="24">
        <v>2018</v>
      </c>
      <c r="C15" s="25">
        <f t="shared" si="1"/>
        <v>188880000</v>
      </c>
      <c r="D15" s="25">
        <v>51259143</v>
      </c>
      <c r="E15" s="25">
        <f t="shared" si="0"/>
        <v>240139143</v>
      </c>
      <c r="F15" s="25">
        <f t="shared" si="2"/>
        <v>1275020001</v>
      </c>
      <c r="G15" s="25">
        <f t="shared" ref="G15:G21" si="3">F15-C15</f>
        <v>1086140001</v>
      </c>
    </row>
    <row r="16" spans="2:8" x14ac:dyDescent="0.25">
      <c r="B16" s="24">
        <v>2019</v>
      </c>
      <c r="C16" s="25">
        <f t="shared" si="1"/>
        <v>188880000</v>
      </c>
      <c r="D16" s="25">
        <v>43216003</v>
      </c>
      <c r="E16" s="25">
        <f t="shared" si="0"/>
        <v>232096003</v>
      </c>
      <c r="F16" s="25">
        <f t="shared" si="2"/>
        <v>1086140001</v>
      </c>
      <c r="G16" s="25">
        <f t="shared" si="3"/>
        <v>897260001</v>
      </c>
      <c r="H16" s="28"/>
    </row>
    <row r="17" spans="2:10" x14ac:dyDescent="0.25">
      <c r="B17" s="24">
        <v>2020</v>
      </c>
      <c r="C17" s="25">
        <f t="shared" si="1"/>
        <v>188880000</v>
      </c>
      <c r="D17" s="25">
        <v>35277543</v>
      </c>
      <c r="E17" s="25">
        <f t="shared" si="0"/>
        <v>224157543</v>
      </c>
      <c r="F17" s="25">
        <f t="shared" si="2"/>
        <v>897260001</v>
      </c>
      <c r="G17" s="25">
        <f t="shared" si="3"/>
        <v>708380001</v>
      </c>
    </row>
    <row r="18" spans="2:10" x14ac:dyDescent="0.25">
      <c r="B18" s="24">
        <v>2021</v>
      </c>
      <c r="C18" s="25">
        <f t="shared" si="1"/>
        <v>188880000</v>
      </c>
      <c r="D18" s="25">
        <v>27129723</v>
      </c>
      <c r="E18" s="25">
        <f t="shared" si="0"/>
        <v>216009723</v>
      </c>
      <c r="F18" s="25">
        <f t="shared" si="2"/>
        <v>708380001</v>
      </c>
      <c r="G18" s="25">
        <f t="shared" si="3"/>
        <v>519500001</v>
      </c>
    </row>
    <row r="19" spans="2:10" x14ac:dyDescent="0.25">
      <c r="B19" s="24">
        <v>2022</v>
      </c>
      <c r="C19" s="25">
        <f t="shared" si="1"/>
        <v>188880000</v>
      </c>
      <c r="D19" s="25">
        <v>19086583</v>
      </c>
      <c r="E19" s="25">
        <f t="shared" si="0"/>
        <v>207966583</v>
      </c>
      <c r="F19" s="25">
        <f t="shared" si="2"/>
        <v>519500001</v>
      </c>
      <c r="G19" s="25">
        <f t="shared" si="3"/>
        <v>330620001</v>
      </c>
    </row>
    <row r="20" spans="2:10" x14ac:dyDescent="0.25">
      <c r="B20" s="24">
        <v>2023</v>
      </c>
      <c r="C20" s="25">
        <f t="shared" si="1"/>
        <v>188880000</v>
      </c>
      <c r="D20" s="25">
        <v>11043443</v>
      </c>
      <c r="E20" s="25">
        <f t="shared" si="0"/>
        <v>199923443</v>
      </c>
      <c r="F20" s="25">
        <f t="shared" si="2"/>
        <v>330620001</v>
      </c>
      <c r="G20" s="25">
        <f t="shared" si="3"/>
        <v>141740001</v>
      </c>
      <c r="J20" s="28"/>
    </row>
    <row r="21" spans="2:10" x14ac:dyDescent="0.25">
      <c r="B21" s="24">
        <v>2024</v>
      </c>
      <c r="C21" s="25">
        <f>$D$8*2+47300000+1</f>
        <v>141740001</v>
      </c>
      <c r="D21" s="25">
        <v>2988389</v>
      </c>
      <c r="E21" s="25">
        <f t="shared" si="0"/>
        <v>144728390</v>
      </c>
      <c r="F21" s="25">
        <f t="shared" si="2"/>
        <v>141740001</v>
      </c>
      <c r="G21" s="25">
        <f t="shared" si="3"/>
        <v>0</v>
      </c>
    </row>
    <row r="22" spans="2:10" x14ac:dyDescent="0.25">
      <c r="B22" s="15" t="s">
        <v>18</v>
      </c>
      <c r="C22" s="16">
        <f>SUM(C13:C21)</f>
        <v>1652780001</v>
      </c>
      <c r="D22" s="16">
        <f>SUM(D13:D21)</f>
        <v>316841357</v>
      </c>
      <c r="E22" s="16">
        <f>SUM(E13:E21)</f>
        <v>1969621358</v>
      </c>
      <c r="F22" s="25"/>
      <c r="G22" s="25"/>
    </row>
    <row r="23" spans="2:10" x14ac:dyDescent="0.25">
      <c r="E23" s="28"/>
      <c r="F23" s="28"/>
    </row>
    <row r="24" spans="2:10" x14ac:dyDescent="0.25">
      <c r="B24" s="17" t="s">
        <v>8</v>
      </c>
      <c r="E24" s="28"/>
      <c r="F24" s="28"/>
    </row>
    <row r="28" spans="2:10" x14ac:dyDescent="0.25">
      <c r="B28" s="29"/>
      <c r="C28" s="29"/>
      <c r="F28" s="29"/>
      <c r="G28" s="29"/>
    </row>
    <row r="29" spans="2:10" x14ac:dyDescent="0.25">
      <c r="B29" s="38" t="s">
        <v>13</v>
      </c>
      <c r="C29" s="38"/>
      <c r="F29" s="38" t="s">
        <v>14</v>
      </c>
      <c r="G29" s="38"/>
    </row>
  </sheetData>
  <mergeCells count="10">
    <mergeCell ref="B2:G2"/>
    <mergeCell ref="B4:G4"/>
    <mergeCell ref="C9:D9"/>
    <mergeCell ref="B3:G3"/>
    <mergeCell ref="B29:C29"/>
    <mergeCell ref="F29:G29"/>
    <mergeCell ref="B5:C5"/>
    <mergeCell ref="B6:C6"/>
    <mergeCell ref="B7:C7"/>
    <mergeCell ref="B8:C8"/>
  </mergeCells>
  <pageMargins left="0.7" right="0.7" top="0.75" bottom="0.75" header="0.3" footer="0.3"/>
  <pageSetup paperSize="9" scale="79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beruházási hitel</vt:lpstr>
      <vt:lpstr>kötvény</vt:lpstr>
      <vt:lpstr>'beruházási hitel'!Nyomtatási_terület</vt:lpstr>
      <vt:lpstr>kötvény!Nyomtatási_terület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2016-01-24T12:16:23Z</dcterms:modified>
</cp:coreProperties>
</file>