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3176"/>
  </bookViews>
  <sheets>
    <sheet name="ÁTTEKINTŐ" sheetId="1" r:id="rId1"/>
  </sheets>
  <calcPr calcId="152511"/>
</workbook>
</file>

<file path=xl/calcChain.xml><?xml version="1.0" encoding="utf-8"?>
<calcChain xmlns="http://schemas.openxmlformats.org/spreadsheetml/2006/main">
  <c r="E52" i="1"/>
  <c r="C52"/>
  <c r="G22"/>
  <c r="H53"/>
  <c r="I53"/>
  <c r="E53"/>
  <c r="C53"/>
  <c r="I28"/>
  <c r="I51"/>
  <c r="I49"/>
  <c r="H45"/>
  <c r="G45"/>
  <c r="C45"/>
  <c r="I44"/>
  <c r="I43"/>
  <c r="H42"/>
  <c r="G42"/>
  <c r="C42"/>
  <c r="I41"/>
  <c r="I42"/>
  <c r="H36"/>
  <c r="G36"/>
  <c r="I35"/>
  <c r="I34"/>
  <c r="E34"/>
  <c r="E36"/>
  <c r="C34"/>
  <c r="C36"/>
  <c r="H31"/>
  <c r="G31"/>
  <c r="C31"/>
  <c r="I30"/>
  <c r="E30"/>
  <c r="E31"/>
  <c r="I29"/>
  <c r="I27"/>
  <c r="I26"/>
  <c r="I25"/>
  <c r="H22"/>
  <c r="C22"/>
  <c r="G21"/>
  <c r="I20"/>
  <c r="E20"/>
  <c r="I19"/>
  <c r="E19"/>
  <c r="I18"/>
  <c r="H15"/>
  <c r="G15"/>
  <c r="C15"/>
  <c r="I13"/>
  <c r="I12"/>
  <c r="I11"/>
  <c r="I10"/>
  <c r="I9"/>
  <c r="E9"/>
  <c r="E15"/>
  <c r="I36"/>
  <c r="I45"/>
  <c r="E22"/>
  <c r="E38"/>
  <c r="E42"/>
  <c r="E45"/>
  <c r="E55"/>
  <c r="I15"/>
  <c r="I31"/>
  <c r="I21"/>
  <c r="I22"/>
  <c r="C38"/>
  <c r="C55"/>
  <c r="H38"/>
  <c r="H55"/>
  <c r="G38"/>
  <c r="I38"/>
  <c r="I55"/>
  <c r="G55"/>
</calcChain>
</file>

<file path=xl/sharedStrings.xml><?xml version="1.0" encoding="utf-8"?>
<sst xmlns="http://schemas.openxmlformats.org/spreadsheetml/2006/main" count="59" uniqueCount="53">
  <si>
    <t>Szent Margit Rendelőintézet Nonprofit Kft.</t>
  </si>
  <si>
    <t>2016. évi önkormányzati támogatási igényének</t>
  </si>
  <si>
    <t>feladatonkénti részletezése</t>
  </si>
  <si>
    <t>5. verzió</t>
  </si>
  <si>
    <t>1. verzió</t>
  </si>
  <si>
    <t>2. verzió</t>
  </si>
  <si>
    <t>Feladatok</t>
  </si>
  <si>
    <t>2015. évi terv    (egyeztetett, módosított verzió)</t>
  </si>
  <si>
    <t>2015. évi várható</t>
  </si>
  <si>
    <t>2016. évi terv</t>
  </si>
  <si>
    <t>VÁLTOZÁS</t>
  </si>
  <si>
    <t>eFt</t>
  </si>
  <si>
    <t>Működési támogatás</t>
  </si>
  <si>
    <t>Alapellátás</t>
  </si>
  <si>
    <t>Pethe Ferenc téri gyermekügyelet</t>
  </si>
  <si>
    <t>Házi orvosok felé tovább nem számlázott költségek</t>
  </si>
  <si>
    <t>Gyermekfogászat  (vesztesége)  kiegészítés</t>
  </si>
  <si>
    <t>Gyermekügyelet - kiegészítés</t>
  </si>
  <si>
    <t>Felnőtt éjszakai ügyelet kiegészítő támogatás     KT. 797/2013.(XI.21.)</t>
  </si>
  <si>
    <t>Háziorvosi rendelők közös területének rezsi költsége</t>
  </si>
  <si>
    <t>Alapellátás összesen</t>
  </si>
  <si>
    <t>Járóbetegellátás</t>
  </si>
  <si>
    <t>Egészségügyi dolgozók bérkiegészítése</t>
  </si>
  <si>
    <t>Sportorvosi rendelés költsége</t>
  </si>
  <si>
    <t>RTG gépek berendezés szervize           KT. 659/2013.(IX.25.)</t>
  </si>
  <si>
    <t>Rendelőintézet előtti parkolás költségei</t>
  </si>
  <si>
    <t>Járóbetegellátás összesen:</t>
  </si>
  <si>
    <t>Felügyeleti költség</t>
  </si>
  <si>
    <t>Vezetők díjazása, járulékokkal        KT.  747/2015.( XI.12.)</t>
  </si>
  <si>
    <t>Szaktanácsadók díjazása</t>
  </si>
  <si>
    <t>Műszaki vezető díjazása</t>
  </si>
  <si>
    <t>Könyvvizsgáló költsége    KT.  690/ÖK/2012.(X.25.)</t>
  </si>
  <si>
    <t>FEB tagok tiszteletdíja      KT. 706/2014.(XI.03.)</t>
  </si>
  <si>
    <t>Felügyeleti költség összesen:</t>
  </si>
  <si>
    <t>Rendezvények</t>
  </si>
  <si>
    <t>Óbudai rendezvényeken résztvétel (sportnapok, szűrések, egyéb )</t>
  </si>
  <si>
    <t>SAN Marco Szabadegyetem 5 alkalom/ év</t>
  </si>
  <si>
    <t>Rendezvények összesen:</t>
  </si>
  <si>
    <t>Működési támogatás összesen</t>
  </si>
  <si>
    <t>Orvosi gép-műszer beszerzés</t>
  </si>
  <si>
    <t>Orvosi gépek, eszközök, kézi műszerek pótlása</t>
  </si>
  <si>
    <t>Gép-műszer beszerzés</t>
  </si>
  <si>
    <t>Számítógépes hardver, szofver</t>
  </si>
  <si>
    <t>Informatikai beszerzés</t>
  </si>
  <si>
    <t>Épület felújítások</t>
  </si>
  <si>
    <t>Vörösvári út</t>
  </si>
  <si>
    <t>Földszinti beteg WC felújítása</t>
  </si>
  <si>
    <t>Csobánka tér</t>
  </si>
  <si>
    <t>MINDÖSSZESEN:</t>
  </si>
  <si>
    <t>Háziorvosi WIFI hálózat kiépítése KT. 718/2015.(XI.12.)</t>
  </si>
  <si>
    <r>
      <t xml:space="preserve">Személyzeti szociális helyisége, </t>
    </r>
    <r>
      <rPr>
        <b/>
        <sz val="11"/>
        <rFont val="HelveticaNeueLT Com 45 Lt"/>
        <family val="2"/>
        <charset val="238"/>
      </rPr>
      <t>lépcsőház</t>
    </r>
    <r>
      <rPr>
        <sz val="11"/>
        <rFont val="HelveticaNeueLT Com 45 Lt"/>
        <family val="2"/>
        <charset val="1"/>
      </rPr>
      <t xml:space="preserve">  felújítása</t>
    </r>
  </si>
  <si>
    <t>Háziorvosi rendelők WIFI kiépítésének műszaki ellenőrzése</t>
  </si>
  <si>
    <t>KEHOP pályázat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</si>
</sst>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yyyy/mm/dd;@"/>
  </numFmts>
  <fonts count="29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name val="HelveticaNeueLT Com 45 Lt"/>
      <family val="2"/>
      <charset val="1"/>
    </font>
    <font>
      <b/>
      <sz val="14"/>
      <color indexed="45"/>
      <name val="HelveticaNeueLT Com 45 Lt"/>
      <family val="2"/>
      <charset val="1"/>
    </font>
    <font>
      <b/>
      <sz val="14"/>
      <color indexed="10"/>
      <name val="HelveticaNeueLT Com 45 Lt"/>
      <family val="2"/>
      <charset val="1"/>
    </font>
    <font>
      <b/>
      <sz val="8"/>
      <name val="HelveticaNeueLT Com 45 Lt"/>
      <family val="2"/>
      <charset val="1"/>
    </font>
    <font>
      <b/>
      <sz val="8"/>
      <color indexed="15"/>
      <name val="HelveticaNeueLT Com 45 Lt"/>
      <family val="2"/>
      <charset val="1"/>
    </font>
    <font>
      <b/>
      <sz val="12"/>
      <name val="HelveticaNeueLT Com 45 Lt"/>
      <family val="2"/>
      <charset val="1"/>
    </font>
    <font>
      <b/>
      <sz val="12"/>
      <color indexed="45"/>
      <name val="HelveticaNeueLT Com 45 Lt"/>
      <family val="2"/>
      <charset val="1"/>
    </font>
    <font>
      <b/>
      <sz val="12"/>
      <color indexed="10"/>
      <name val="HelveticaNeueLT Com 45 Lt"/>
      <family val="2"/>
      <charset val="1"/>
    </font>
    <font>
      <b/>
      <sz val="11"/>
      <name val="HelveticaNeueLT Com 45 Lt"/>
      <family val="2"/>
      <charset val="1"/>
    </font>
    <font>
      <sz val="11"/>
      <name val="Calibri"/>
      <family val="2"/>
      <charset val="238"/>
    </font>
    <font>
      <b/>
      <sz val="11"/>
      <color indexed="45"/>
      <name val="HelveticaNeueLT Com 45 Lt"/>
      <family val="2"/>
      <charset val="1"/>
    </font>
    <font>
      <b/>
      <sz val="11"/>
      <color indexed="10"/>
      <name val="HelveticaNeueLT Com 45 Lt"/>
      <family val="2"/>
      <charset val="1"/>
    </font>
    <font>
      <sz val="11"/>
      <name val="HelveticaNeueLT Com 45 Lt"/>
      <family val="2"/>
      <charset val="1"/>
    </font>
    <font>
      <sz val="11"/>
      <color indexed="45"/>
      <name val="HelveticaNeueLT Com 45 Lt"/>
      <family val="2"/>
      <charset val="1"/>
    </font>
    <font>
      <sz val="11"/>
      <color indexed="10"/>
      <name val="HelveticaNeueLT Com 45 Lt"/>
      <family val="2"/>
      <charset val="1"/>
    </font>
    <font>
      <sz val="11"/>
      <color indexed="55"/>
      <name val="HelveticaNeueLT Com 45 Lt"/>
      <family val="2"/>
      <charset val="1"/>
    </font>
    <font>
      <sz val="11"/>
      <color indexed="8"/>
      <name val="Calibri"/>
      <family val="2"/>
      <charset val="238"/>
    </font>
    <font>
      <b/>
      <sz val="11"/>
      <name val="HelveticaNeueLT Com 45 Lt"/>
      <family val="2"/>
      <charset val="238"/>
    </font>
    <font>
      <b/>
      <sz val="14"/>
      <color indexed="56"/>
      <name val="HelveticaNeueLT Com 45 Lt"/>
      <family val="2"/>
      <charset val="1"/>
    </font>
    <font>
      <b/>
      <sz val="8"/>
      <color indexed="56"/>
      <name val="HelveticaNeueLT Com 45 Lt"/>
      <family val="2"/>
      <charset val="1"/>
    </font>
    <font>
      <b/>
      <sz val="12"/>
      <color indexed="56"/>
      <name val="HelveticaNeueLT Com 45 Lt"/>
      <family val="2"/>
      <charset val="1"/>
    </font>
    <font>
      <b/>
      <sz val="11"/>
      <color indexed="56"/>
      <name val="HelveticaNeueLT Com 45 Lt"/>
      <family val="2"/>
      <charset val="1"/>
    </font>
    <font>
      <sz val="11"/>
      <color indexed="56"/>
      <name val="HelveticaNeueLT Com 45 Lt"/>
      <family val="2"/>
      <charset val="1"/>
    </font>
    <font>
      <sz val="11"/>
      <color indexed="56"/>
      <name val="Calibri"/>
      <family val="2"/>
      <charset val="238"/>
    </font>
    <font>
      <b/>
      <sz val="8"/>
      <color indexed="10"/>
      <name val="HelveticaNeueLT Com 45 Lt"/>
      <family val="2"/>
      <charset val="1"/>
    </font>
    <font>
      <b/>
      <sz val="12"/>
      <color indexed="10"/>
      <name val="HelveticaNeueLT Com 45 Lt"/>
      <family val="2"/>
      <charset val="1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8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44" fontId="18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2" fillId="2" borderId="0" xfId="21" applyFont="1" applyFill="1" applyBorder="1" applyAlignment="1">
      <alignment horizontal="left"/>
    </xf>
    <xf numFmtId="0" fontId="2" fillId="2" borderId="0" xfId="21" applyFont="1" applyFill="1" applyBorder="1"/>
    <xf numFmtId="3" fontId="2" fillId="2" borderId="0" xfId="21" applyNumberFormat="1" applyFont="1" applyFill="1" applyBorder="1" applyAlignment="1">
      <alignment horizontal="right"/>
    </xf>
    <xf numFmtId="3" fontId="3" fillId="2" borderId="0" xfId="21" applyNumberFormat="1" applyFont="1" applyFill="1" applyBorder="1" applyAlignment="1">
      <alignment horizontal="right"/>
    </xf>
    <xf numFmtId="3" fontId="4" fillId="2" borderId="0" xfId="21" applyNumberFormat="1" applyFont="1" applyFill="1" applyBorder="1" applyAlignment="1">
      <alignment horizontal="right"/>
    </xf>
    <xf numFmtId="0" fontId="0" fillId="2" borderId="0" xfId="0" applyFill="1"/>
    <xf numFmtId="3" fontId="5" fillId="2" borderId="0" xfId="21" applyNumberFormat="1" applyFont="1" applyFill="1" applyBorder="1" applyAlignment="1">
      <alignment horizontal="right"/>
    </xf>
    <xf numFmtId="3" fontId="6" fillId="2" borderId="0" xfId="21" applyNumberFormat="1" applyFont="1" applyFill="1" applyBorder="1" applyAlignment="1">
      <alignment horizontal="right"/>
    </xf>
    <xf numFmtId="164" fontId="5" fillId="2" borderId="0" xfId="21" applyNumberFormat="1" applyFont="1" applyFill="1" applyBorder="1" applyAlignment="1">
      <alignment horizontal="right"/>
    </xf>
    <xf numFmtId="0" fontId="10" fillId="0" borderId="1" xfId="21" applyFont="1" applyBorder="1" applyAlignment="1">
      <alignment horizontal="left"/>
    </xf>
    <xf numFmtId="0" fontId="10" fillId="3" borderId="0" xfId="21" applyFont="1" applyFill="1" applyBorder="1"/>
    <xf numFmtId="3" fontId="11" fillId="0" borderId="2" xfId="0" applyNumberFormat="1" applyFont="1" applyBorder="1"/>
    <xf numFmtId="0" fontId="10" fillId="3" borderId="0" xfId="21" applyFont="1" applyFill="1"/>
    <xf numFmtId="3" fontId="12" fillId="0" borderId="2" xfId="21" applyNumberFormat="1" applyFont="1" applyBorder="1" applyAlignment="1">
      <alignment horizontal="right"/>
    </xf>
    <xf numFmtId="3" fontId="13" fillId="0" borderId="3" xfId="21" applyNumberFormat="1" applyFont="1" applyBorder="1" applyAlignment="1">
      <alignment horizontal="right"/>
    </xf>
    <xf numFmtId="0" fontId="14" fillId="3" borderId="0" xfId="21" applyFont="1" applyFill="1" applyBorder="1"/>
    <xf numFmtId="0" fontId="14" fillId="3" borderId="0" xfId="21" applyFont="1" applyFill="1"/>
    <xf numFmtId="3" fontId="15" fillId="0" borderId="2" xfId="21" applyNumberFormat="1" applyFont="1" applyBorder="1" applyAlignment="1">
      <alignment horizontal="right"/>
    </xf>
    <xf numFmtId="3" fontId="16" fillId="0" borderId="3" xfId="21" applyNumberFormat="1" applyFont="1" applyBorder="1" applyAlignment="1">
      <alignment horizontal="right"/>
    </xf>
    <xf numFmtId="3" fontId="14" fillId="0" borderId="2" xfId="21" applyNumberFormat="1" applyFont="1" applyBorder="1" applyAlignment="1">
      <alignment horizontal="right"/>
    </xf>
    <xf numFmtId="0" fontId="28" fillId="0" borderId="0" xfId="1"/>
    <xf numFmtId="0" fontId="10" fillId="0" borderId="2" xfId="21" applyFont="1" applyBorder="1" applyAlignment="1"/>
    <xf numFmtId="3" fontId="10" fillId="0" borderId="2" xfId="21" applyNumberFormat="1" applyFont="1" applyBorder="1" applyAlignment="1">
      <alignment horizontal="right"/>
    </xf>
    <xf numFmtId="0" fontId="10" fillId="0" borderId="2" xfId="21" applyFont="1" applyBorder="1" applyAlignment="1">
      <alignment horizontal="left"/>
    </xf>
    <xf numFmtId="3" fontId="0" fillId="0" borderId="0" xfId="0" applyNumberFormat="1"/>
    <xf numFmtId="0" fontId="11" fillId="0" borderId="0" xfId="0" applyFont="1" applyFill="1"/>
    <xf numFmtId="3" fontId="12" fillId="0" borderId="0" xfId="21" applyNumberFormat="1" applyFont="1" applyFill="1" applyBorder="1" applyAlignment="1">
      <alignment horizontal="right"/>
    </xf>
    <xf numFmtId="0" fontId="10" fillId="2" borderId="0" xfId="21" applyFont="1" applyFill="1"/>
    <xf numFmtId="3" fontId="13" fillId="0" borderId="0" xfId="21" applyNumberFormat="1" applyFont="1" applyFill="1" applyBorder="1" applyAlignment="1">
      <alignment horizontal="right"/>
    </xf>
    <xf numFmtId="0" fontId="0" fillId="0" borderId="0" xfId="0" applyFill="1"/>
    <xf numFmtId="3" fontId="11" fillId="0" borderId="1" xfId="0" applyNumberFormat="1" applyFont="1" applyBorder="1"/>
    <xf numFmtId="3" fontId="12" fillId="0" borderId="1" xfId="21" applyNumberFormat="1" applyFont="1" applyBorder="1" applyAlignment="1">
      <alignment horizontal="right"/>
    </xf>
    <xf numFmtId="3" fontId="13" fillId="0" borderId="4" xfId="21" applyNumberFormat="1" applyFont="1" applyBorder="1" applyAlignment="1">
      <alignment horizontal="right"/>
    </xf>
    <xf numFmtId="0" fontId="14" fillId="0" borderId="5" xfId="21" applyFont="1" applyFill="1" applyBorder="1" applyAlignment="1">
      <alignment horizontal="left" indent="1"/>
    </xf>
    <xf numFmtId="0" fontId="17" fillId="0" borderId="5" xfId="21" applyFont="1" applyFill="1" applyBorder="1" applyAlignment="1">
      <alignment horizontal="left" indent="1"/>
    </xf>
    <xf numFmtId="0" fontId="17" fillId="0" borderId="6" xfId="21" applyFont="1" applyFill="1" applyBorder="1" applyAlignment="1">
      <alignment horizontal="left" indent="1"/>
    </xf>
    <xf numFmtId="0" fontId="10" fillId="4" borderId="7" xfId="21" applyFont="1" applyFill="1" applyBorder="1" applyAlignment="1">
      <alignment horizontal="left"/>
    </xf>
    <xf numFmtId="3" fontId="10" fillId="4" borderId="7" xfId="21" applyNumberFormat="1" applyFont="1" applyFill="1" applyBorder="1" applyAlignment="1">
      <alignment horizontal="right"/>
    </xf>
    <xf numFmtId="3" fontId="12" fillId="4" borderId="7" xfId="21" applyNumberFormat="1" applyFont="1" applyFill="1" applyBorder="1" applyAlignment="1">
      <alignment horizontal="right"/>
    </xf>
    <xf numFmtId="3" fontId="13" fillId="4" borderId="8" xfId="21" applyNumberFormat="1" applyFont="1" applyFill="1" applyBorder="1" applyAlignment="1">
      <alignment horizontal="right"/>
    </xf>
    <xf numFmtId="0" fontId="11" fillId="0" borderId="0" xfId="0" applyFont="1"/>
    <xf numFmtId="0" fontId="7" fillId="0" borderId="0" xfId="21" applyFont="1" applyFill="1" applyAlignment="1">
      <alignment horizontal="center"/>
    </xf>
    <xf numFmtId="3" fontId="7" fillId="0" borderId="9" xfId="21" applyNumberFormat="1" applyFont="1" applyFill="1" applyBorder="1" applyAlignment="1">
      <alignment horizontal="right" vertical="top" wrapText="1"/>
    </xf>
    <xf numFmtId="3" fontId="8" fillId="0" borderId="9" xfId="21" applyNumberFormat="1" applyFont="1" applyFill="1" applyBorder="1" applyAlignment="1">
      <alignment horizontal="right" vertical="top" wrapText="1"/>
    </xf>
    <xf numFmtId="0" fontId="7" fillId="0" borderId="0" xfId="21" applyFont="1" applyFill="1"/>
    <xf numFmtId="3" fontId="7" fillId="0" borderId="10" xfId="21" applyNumberFormat="1" applyFont="1" applyFill="1" applyBorder="1" applyAlignment="1">
      <alignment horizontal="right" vertical="top" wrapText="1"/>
    </xf>
    <xf numFmtId="3" fontId="8" fillId="0" borderId="10" xfId="21" applyNumberFormat="1" applyFont="1" applyFill="1" applyBorder="1" applyAlignment="1">
      <alignment horizontal="right" vertical="top" wrapText="1"/>
    </xf>
    <xf numFmtId="0" fontId="10" fillId="0" borderId="11" xfId="21" applyFont="1" applyFill="1" applyBorder="1" applyAlignment="1">
      <alignment horizontal="left"/>
    </xf>
    <xf numFmtId="0" fontId="10" fillId="0" borderId="0" xfId="21" applyFont="1" applyFill="1" applyBorder="1"/>
    <xf numFmtId="3" fontId="10" fillId="0" borderId="11" xfId="21" applyNumberFormat="1" applyFont="1" applyFill="1" applyBorder="1" applyAlignment="1">
      <alignment horizontal="right"/>
    </xf>
    <xf numFmtId="0" fontId="10" fillId="0" borderId="0" xfId="21" applyFont="1" applyFill="1"/>
    <xf numFmtId="3" fontId="12" fillId="0" borderId="11" xfId="21" applyNumberFormat="1" applyFont="1" applyFill="1" applyBorder="1" applyAlignment="1">
      <alignment horizontal="right"/>
    </xf>
    <xf numFmtId="3" fontId="13" fillId="0" borderId="12" xfId="21" applyNumberFormat="1" applyFont="1" applyFill="1" applyBorder="1" applyAlignment="1">
      <alignment horizontal="right"/>
    </xf>
    <xf numFmtId="3" fontId="0" fillId="0" borderId="0" xfId="0" applyNumberFormat="1" applyFill="1"/>
    <xf numFmtId="0" fontId="10" fillId="0" borderId="2" xfId="21" applyFont="1" applyFill="1" applyBorder="1" applyAlignment="1">
      <alignment horizontal="left"/>
    </xf>
    <xf numFmtId="3" fontId="13" fillId="0" borderId="3" xfId="21" applyNumberFormat="1" applyFont="1" applyFill="1" applyBorder="1" applyAlignment="1">
      <alignment horizontal="right"/>
    </xf>
    <xf numFmtId="3" fontId="13" fillId="0" borderId="13" xfId="21" applyNumberFormat="1" applyFont="1" applyFill="1" applyBorder="1" applyAlignment="1">
      <alignment horizontal="right"/>
    </xf>
    <xf numFmtId="0" fontId="14" fillId="0" borderId="2" xfId="21" applyFont="1" applyBorder="1" applyAlignment="1">
      <alignment horizontal="left"/>
    </xf>
    <xf numFmtId="0" fontId="14" fillId="0" borderId="2" xfId="21" applyFont="1" applyBorder="1" applyAlignment="1">
      <alignment horizontal="left" vertical="top" wrapText="1"/>
    </xf>
    <xf numFmtId="0" fontId="10" fillId="0" borderId="0" xfId="21" applyFont="1" applyFill="1" applyBorder="1" applyAlignment="1">
      <alignment horizontal="left"/>
    </xf>
    <xf numFmtId="0" fontId="14" fillId="0" borderId="14" xfId="21" applyFont="1" applyFill="1" applyBorder="1" applyAlignment="1">
      <alignment horizontal="left" indent="1"/>
    </xf>
    <xf numFmtId="0" fontId="19" fillId="0" borderId="2" xfId="21" applyFont="1" applyBorder="1" applyAlignment="1">
      <alignment horizontal="left"/>
    </xf>
    <xf numFmtId="0" fontId="14" fillId="0" borderId="2" xfId="21" applyFont="1" applyBorder="1" applyAlignment="1">
      <alignment horizontal="left" indent="1"/>
    </xf>
    <xf numFmtId="3" fontId="20" fillId="2" borderId="0" xfId="21" applyNumberFormat="1" applyFont="1" applyFill="1" applyBorder="1" applyAlignment="1">
      <alignment horizontal="right"/>
    </xf>
    <xf numFmtId="3" fontId="21" fillId="2" borderId="0" xfId="21" applyNumberFormat="1" applyFont="1" applyFill="1" applyBorder="1" applyAlignment="1">
      <alignment horizontal="right"/>
    </xf>
    <xf numFmtId="164" fontId="21" fillId="2" borderId="0" xfId="21" applyNumberFormat="1" applyFont="1" applyFill="1" applyBorder="1" applyAlignment="1">
      <alignment horizontal="right"/>
    </xf>
    <xf numFmtId="3" fontId="23" fillId="0" borderId="15" xfId="21" applyNumberFormat="1" applyFont="1" applyBorder="1" applyAlignment="1">
      <alignment horizontal="right"/>
    </xf>
    <xf numFmtId="3" fontId="23" fillId="0" borderId="0" xfId="21" applyNumberFormat="1" applyFont="1" applyBorder="1" applyAlignment="1">
      <alignment horizontal="right"/>
    </xf>
    <xf numFmtId="3" fontId="24" fillId="0" borderId="15" xfId="21" applyNumberFormat="1" applyFont="1" applyBorder="1" applyAlignment="1">
      <alignment horizontal="right"/>
    </xf>
    <xf numFmtId="3" fontId="24" fillId="0" borderId="0" xfId="21" applyNumberFormat="1" applyFont="1" applyBorder="1" applyAlignment="1">
      <alignment horizontal="right"/>
    </xf>
    <xf numFmtId="3" fontId="23" fillId="0" borderId="16" xfId="21" applyNumberFormat="1" applyFont="1" applyFill="1" applyBorder="1" applyAlignment="1">
      <alignment horizontal="right"/>
    </xf>
    <xf numFmtId="3" fontId="23" fillId="0" borderId="17" xfId="21" applyNumberFormat="1" applyFont="1" applyFill="1" applyBorder="1" applyAlignment="1">
      <alignment horizontal="right"/>
    </xf>
    <xf numFmtId="3" fontId="23" fillId="0" borderId="0" xfId="21" applyNumberFormat="1" applyFont="1" applyFill="1" applyBorder="1" applyAlignment="1">
      <alignment horizontal="right"/>
    </xf>
    <xf numFmtId="3" fontId="23" fillId="0" borderId="18" xfId="21" applyNumberFormat="1" applyFont="1" applyBorder="1" applyAlignment="1">
      <alignment horizontal="right"/>
    </xf>
    <xf numFmtId="3" fontId="23" fillId="0" borderId="5" xfId="21" applyNumberFormat="1" applyFont="1" applyBorder="1" applyAlignment="1">
      <alignment horizontal="right"/>
    </xf>
    <xf numFmtId="3" fontId="23" fillId="0" borderId="15" xfId="21" applyNumberFormat="1" applyFont="1" applyFill="1" applyBorder="1" applyAlignment="1">
      <alignment horizontal="right"/>
    </xf>
    <xf numFmtId="3" fontId="23" fillId="0" borderId="19" xfId="21" applyNumberFormat="1" applyFont="1" applyFill="1" applyBorder="1" applyAlignment="1">
      <alignment horizontal="right"/>
    </xf>
    <xf numFmtId="3" fontId="23" fillId="0" borderId="6" xfId="21" applyNumberFormat="1" applyFont="1" applyFill="1" applyBorder="1" applyAlignment="1">
      <alignment horizontal="right"/>
    </xf>
    <xf numFmtId="0" fontId="24" fillId="0" borderId="6" xfId="21" applyFont="1" applyFill="1" applyBorder="1" applyAlignment="1">
      <alignment horizontal="left" indent="1"/>
    </xf>
    <xf numFmtId="0" fontId="24" fillId="0" borderId="5" xfId="21" applyFont="1" applyFill="1" applyBorder="1" applyAlignment="1">
      <alignment horizontal="left" indent="1"/>
    </xf>
    <xf numFmtId="3" fontId="23" fillId="4" borderId="20" xfId="21" applyNumberFormat="1" applyFont="1" applyFill="1" applyBorder="1" applyAlignment="1">
      <alignment horizontal="right"/>
    </xf>
    <xf numFmtId="3" fontId="23" fillId="4" borderId="14" xfId="21" applyNumberFormat="1" applyFont="1" applyFill="1" applyBorder="1" applyAlignment="1">
      <alignment horizontal="right"/>
    </xf>
    <xf numFmtId="0" fontId="25" fillId="0" borderId="0" xfId="0" applyFont="1"/>
    <xf numFmtId="0" fontId="7" fillId="5" borderId="1" xfId="21" applyFont="1" applyFill="1" applyBorder="1" applyAlignment="1">
      <alignment horizontal="left" vertical="top"/>
    </xf>
    <xf numFmtId="0" fontId="7" fillId="5" borderId="11" xfId="21" applyFont="1" applyFill="1" applyBorder="1" applyAlignment="1">
      <alignment horizontal="left"/>
    </xf>
    <xf numFmtId="3" fontId="22" fillId="5" borderId="21" xfId="21" applyNumberFormat="1" applyFont="1" applyFill="1" applyBorder="1" applyAlignment="1">
      <alignment horizontal="center" vertical="top" wrapText="1"/>
    </xf>
    <xf numFmtId="3" fontId="22" fillId="5" borderId="22" xfId="21" applyNumberFormat="1" applyFont="1" applyFill="1" applyBorder="1" applyAlignment="1">
      <alignment horizontal="center" vertical="top" wrapText="1"/>
    </xf>
    <xf numFmtId="3" fontId="22" fillId="5" borderId="23" xfId="21" applyNumberFormat="1" applyFont="1" applyFill="1" applyBorder="1" applyAlignment="1">
      <alignment horizontal="right" vertical="top" wrapText="1"/>
    </xf>
    <xf numFmtId="3" fontId="22" fillId="5" borderId="24" xfId="21" applyNumberFormat="1" applyFont="1" applyFill="1" applyBorder="1" applyAlignment="1">
      <alignment horizontal="right" vertical="top" wrapText="1"/>
    </xf>
    <xf numFmtId="3" fontId="9" fillId="5" borderId="25" xfId="21" applyNumberFormat="1" applyFont="1" applyFill="1" applyBorder="1" applyAlignment="1">
      <alignment horizontal="right" vertical="top" wrapText="1"/>
    </xf>
    <xf numFmtId="3" fontId="26" fillId="2" borderId="0" xfId="21" applyNumberFormat="1" applyFont="1" applyFill="1" applyBorder="1" applyAlignment="1">
      <alignment horizontal="right"/>
    </xf>
    <xf numFmtId="164" fontId="26" fillId="2" borderId="0" xfId="21" applyNumberFormat="1" applyFont="1" applyFill="1" applyBorder="1" applyAlignment="1">
      <alignment horizontal="right"/>
    </xf>
    <xf numFmtId="3" fontId="27" fillId="5" borderId="26" xfId="21" applyNumberFormat="1" applyFont="1" applyFill="1" applyBorder="1" applyAlignment="1">
      <alignment horizontal="center" vertical="top" wrapText="1"/>
    </xf>
  </cellXfs>
  <cellStyles count="22">
    <cellStyle name="Normal" xfId="0" builtinId="0"/>
    <cellStyle name="Normál 2" xfId="1"/>
    <cellStyle name="Normál 2 2" xfId="2"/>
    <cellStyle name="Normál 2 3" xfId="3"/>
    <cellStyle name="Normál 3" xfId="4"/>
    <cellStyle name="Normál 3 2" xfId="5"/>
    <cellStyle name="Normál 3 2 2" xfId="6"/>
    <cellStyle name="Normál 3 2 3" xfId="7"/>
    <cellStyle name="Normál 3 3" xfId="8"/>
    <cellStyle name="Normál 3 4" xfId="9"/>
    <cellStyle name="Normál 4" xfId="10"/>
    <cellStyle name="Normál 4 2" xfId="11"/>
    <cellStyle name="Normál 4 3" xfId="12"/>
    <cellStyle name="Normál 5" xfId="13"/>
    <cellStyle name="Normál 5 2" xfId="14"/>
    <cellStyle name="Normál 5 3" xfId="15"/>
    <cellStyle name="Normál 6" xfId="16"/>
    <cellStyle name="Normál 6 2" xfId="17"/>
    <cellStyle name="Normál 6 3" xfId="18"/>
    <cellStyle name="Normál 7" xfId="19"/>
    <cellStyle name="Pénznem 2" xfId="20"/>
    <cellStyle name="TableStyleLight1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J57"/>
  <sheetViews>
    <sheetView tabSelected="1" workbookViewId="0">
      <selection activeCell="N11" sqref="N11"/>
    </sheetView>
  </sheetViews>
  <sheetFormatPr defaultColWidth="8.6640625" defaultRowHeight="14.4"/>
  <cols>
    <col min="1" max="1" width="65" style="41" customWidth="1"/>
    <col min="2" max="2" width="1.109375" style="6" customWidth="1"/>
    <col min="3" max="3" width="15.44140625" style="41" hidden="1" customWidth="1"/>
    <col min="4" max="4" width="1.109375" style="6" hidden="1" customWidth="1"/>
    <col min="5" max="5" width="13.44140625" hidden="1" customWidth="1"/>
    <col min="6" max="6" width="1.109375" style="6" hidden="1" customWidth="1"/>
    <col min="7" max="7" width="14" style="83" customWidth="1"/>
    <col min="8" max="8" width="16.33203125" style="83" customWidth="1"/>
    <col min="9" max="9" width="14" customWidth="1"/>
    <col min="10" max="10" width="2.109375" customWidth="1"/>
  </cols>
  <sheetData>
    <row r="1" spans="1:10" s="6" customFormat="1" ht="17.399999999999999">
      <c r="A1" s="1" t="s">
        <v>0</v>
      </c>
      <c r="B1" s="2"/>
      <c r="C1" s="3"/>
      <c r="D1" s="2"/>
      <c r="E1" s="4"/>
      <c r="F1" s="2"/>
      <c r="G1" s="64"/>
      <c r="H1" s="64"/>
      <c r="I1" s="5"/>
    </row>
    <row r="2" spans="1:10" s="6" customFormat="1" ht="17.399999999999999">
      <c r="A2" s="1" t="s">
        <v>1</v>
      </c>
      <c r="B2" s="2"/>
      <c r="C2" s="3"/>
      <c r="D2" s="2"/>
      <c r="E2" s="4"/>
      <c r="F2" s="2"/>
      <c r="G2" s="64"/>
      <c r="H2" s="64"/>
      <c r="I2" s="5"/>
    </row>
    <row r="3" spans="1:10" s="6" customFormat="1" ht="17.399999999999999">
      <c r="A3" s="1" t="s">
        <v>2</v>
      </c>
      <c r="B3" s="2"/>
      <c r="C3" s="7" t="s">
        <v>3</v>
      </c>
      <c r="D3" s="2"/>
      <c r="E3" s="8"/>
      <c r="F3" s="2"/>
      <c r="G3" s="65" t="s">
        <v>4</v>
      </c>
      <c r="H3" s="65"/>
      <c r="I3" s="91" t="s">
        <v>5</v>
      </c>
    </row>
    <row r="4" spans="1:10" s="6" customFormat="1" ht="17.399999999999999">
      <c r="A4" s="1"/>
      <c r="B4" s="2"/>
      <c r="C4" s="9">
        <v>42019</v>
      </c>
      <c r="D4" s="2"/>
      <c r="E4" s="8"/>
      <c r="F4" s="2"/>
      <c r="G4" s="66">
        <v>42340</v>
      </c>
      <c r="H4" s="66"/>
      <c r="I4" s="92">
        <v>42388</v>
      </c>
    </row>
    <row r="5" spans="1:10" ht="80.25" customHeight="1">
      <c r="A5" s="84" t="s">
        <v>6</v>
      </c>
      <c r="B5" s="42"/>
      <c r="C5" s="43" t="s">
        <v>7</v>
      </c>
      <c r="D5" s="42"/>
      <c r="E5" s="44" t="s">
        <v>8</v>
      </c>
      <c r="F5" s="42"/>
      <c r="G5" s="86" t="s">
        <v>9</v>
      </c>
      <c r="H5" s="87" t="s">
        <v>10</v>
      </c>
      <c r="I5" s="93" t="s">
        <v>9</v>
      </c>
    </row>
    <row r="6" spans="1:10" ht="15.6">
      <c r="A6" s="85"/>
      <c r="B6" s="45"/>
      <c r="C6" s="46" t="s">
        <v>11</v>
      </c>
      <c r="D6" s="45"/>
      <c r="E6" s="47" t="s">
        <v>11</v>
      </c>
      <c r="F6" s="45"/>
      <c r="G6" s="88" t="s">
        <v>11</v>
      </c>
      <c r="H6" s="89" t="s">
        <v>11</v>
      </c>
      <c r="I6" s="90" t="s">
        <v>11</v>
      </c>
    </row>
    <row r="7" spans="1:10">
      <c r="A7" s="10" t="s">
        <v>12</v>
      </c>
      <c r="B7" s="11"/>
      <c r="C7" s="12"/>
      <c r="D7" s="13"/>
      <c r="E7" s="14"/>
      <c r="F7" s="13"/>
      <c r="G7" s="67"/>
      <c r="H7" s="68"/>
      <c r="I7" s="15"/>
    </row>
    <row r="8" spans="1:10">
      <c r="A8" s="24" t="s">
        <v>13</v>
      </c>
      <c r="B8" s="16"/>
      <c r="C8" s="12"/>
      <c r="D8" s="17"/>
      <c r="E8" s="18"/>
      <c r="F8" s="17"/>
      <c r="G8" s="69"/>
      <c r="H8" s="70"/>
      <c r="I8" s="19"/>
    </row>
    <row r="9" spans="1:10">
      <c r="A9" s="58" t="s">
        <v>14</v>
      </c>
      <c r="B9" s="16"/>
      <c r="C9" s="20">
        <v>4000</v>
      </c>
      <c r="D9" s="17"/>
      <c r="E9" s="18">
        <f>3900</f>
        <v>3900</v>
      </c>
      <c r="F9" s="17"/>
      <c r="G9" s="69">
        <v>4000</v>
      </c>
      <c r="H9" s="70"/>
      <c r="I9" s="19">
        <f>G9+H9</f>
        <v>4000</v>
      </c>
      <c r="J9" s="21"/>
    </row>
    <row r="10" spans="1:10">
      <c r="A10" s="58" t="s">
        <v>15</v>
      </c>
      <c r="B10" s="16"/>
      <c r="C10" s="20">
        <v>11100</v>
      </c>
      <c r="D10" s="17"/>
      <c r="E10" s="18">
        <v>14000</v>
      </c>
      <c r="F10" s="17"/>
      <c r="G10" s="69">
        <v>14000</v>
      </c>
      <c r="H10" s="70"/>
      <c r="I10" s="19">
        <f>G10+H10</f>
        <v>14000</v>
      </c>
    </row>
    <row r="11" spans="1:10">
      <c r="A11" s="58" t="s">
        <v>16</v>
      </c>
      <c r="B11" s="16"/>
      <c r="C11" s="20">
        <v>6500</v>
      </c>
      <c r="D11" s="17"/>
      <c r="E11" s="18">
        <v>10000</v>
      </c>
      <c r="F11" s="17"/>
      <c r="G11" s="69">
        <v>10000</v>
      </c>
      <c r="H11" s="70"/>
      <c r="I11" s="19">
        <f>G11+H11</f>
        <v>10000</v>
      </c>
    </row>
    <row r="12" spans="1:10">
      <c r="A12" s="58" t="s">
        <v>17</v>
      </c>
      <c r="B12" s="16"/>
      <c r="C12" s="20">
        <v>2100</v>
      </c>
      <c r="D12" s="17"/>
      <c r="E12" s="18">
        <v>5152</v>
      </c>
      <c r="F12" s="17"/>
      <c r="G12" s="69">
        <v>5150</v>
      </c>
      <c r="H12" s="70"/>
      <c r="I12" s="19">
        <f>G12+H12</f>
        <v>5150</v>
      </c>
    </row>
    <row r="13" spans="1:10">
      <c r="A13" s="58" t="s">
        <v>18</v>
      </c>
      <c r="B13" s="16"/>
      <c r="C13" s="20">
        <v>15800</v>
      </c>
      <c r="D13" s="17"/>
      <c r="E13" s="18">
        <v>15407</v>
      </c>
      <c r="F13" s="17"/>
      <c r="G13" s="69">
        <v>15500</v>
      </c>
      <c r="H13" s="70"/>
      <c r="I13" s="19">
        <f>G13+H13</f>
        <v>15500</v>
      </c>
    </row>
    <row r="14" spans="1:10" hidden="1">
      <c r="A14" s="58" t="s">
        <v>19</v>
      </c>
      <c r="B14" s="16"/>
      <c r="C14" s="12"/>
      <c r="D14" s="17"/>
      <c r="E14" s="18"/>
      <c r="F14" s="17"/>
      <c r="G14" s="69"/>
      <c r="H14" s="70"/>
      <c r="I14" s="19"/>
    </row>
    <row r="15" spans="1:10">
      <c r="A15" s="22" t="s">
        <v>20</v>
      </c>
      <c r="B15" s="11"/>
      <c r="C15" s="23">
        <f>SUM(C9:C14)</f>
        <v>39500</v>
      </c>
      <c r="D15" s="13"/>
      <c r="E15" s="14">
        <f>SUM(E9:E14)</f>
        <v>48459</v>
      </c>
      <c r="F15" s="13"/>
      <c r="G15" s="67">
        <f>SUM(G9:G14)</f>
        <v>48650</v>
      </c>
      <c r="H15" s="68">
        <f>SUM(H9:H14)</f>
        <v>0</v>
      </c>
      <c r="I15" s="15">
        <f>SUM(I9:I14)</f>
        <v>48650</v>
      </c>
    </row>
    <row r="16" spans="1:10">
      <c r="A16" s="24"/>
      <c r="B16" s="11"/>
      <c r="C16" s="12"/>
      <c r="D16" s="13"/>
      <c r="E16" s="14"/>
      <c r="F16" s="13"/>
      <c r="G16" s="67"/>
      <c r="H16" s="68"/>
      <c r="I16" s="15"/>
    </row>
    <row r="17" spans="1:10">
      <c r="A17" s="24" t="s">
        <v>21</v>
      </c>
      <c r="B17" s="16"/>
      <c r="C17" s="12"/>
      <c r="D17" s="17"/>
      <c r="E17" s="18"/>
      <c r="F17" s="17"/>
      <c r="G17" s="69"/>
      <c r="H17" s="70"/>
      <c r="I17" s="19"/>
    </row>
    <row r="18" spans="1:10">
      <c r="A18" s="58" t="s">
        <v>22</v>
      </c>
      <c r="B18" s="16"/>
      <c r="C18" s="20">
        <v>10000</v>
      </c>
      <c r="D18" s="17"/>
      <c r="E18" s="18">
        <v>26000</v>
      </c>
      <c r="F18" s="17"/>
      <c r="G18" s="69">
        <v>26000</v>
      </c>
      <c r="H18" s="70"/>
      <c r="I18" s="19">
        <f>G18+H18</f>
        <v>26000</v>
      </c>
    </row>
    <row r="19" spans="1:10">
      <c r="A19" s="58" t="s">
        <v>23</v>
      </c>
      <c r="B19" s="16"/>
      <c r="C19" s="20">
        <v>2000</v>
      </c>
      <c r="D19" s="17"/>
      <c r="E19" s="18">
        <f>(1125539/3*4)/1000</f>
        <v>1500.7186666666666</v>
      </c>
      <c r="F19" s="17"/>
      <c r="G19" s="69">
        <v>1500</v>
      </c>
      <c r="H19" s="70"/>
      <c r="I19" s="19">
        <f>G19+H19</f>
        <v>1500</v>
      </c>
    </row>
    <row r="20" spans="1:10">
      <c r="A20" s="58" t="s">
        <v>24</v>
      </c>
      <c r="B20" s="16"/>
      <c r="C20" s="20">
        <v>31750</v>
      </c>
      <c r="D20" s="17"/>
      <c r="E20" s="18">
        <f>2603500/1000*12</f>
        <v>31242</v>
      </c>
      <c r="F20" s="17"/>
      <c r="G20" s="69">
        <v>31242</v>
      </c>
      <c r="H20" s="70"/>
      <c r="I20" s="19">
        <f>G20+H20</f>
        <v>31242</v>
      </c>
    </row>
    <row r="21" spans="1:10">
      <c r="A21" s="58" t="s">
        <v>25</v>
      </c>
      <c r="B21" s="16"/>
      <c r="C21" s="20"/>
      <c r="D21" s="17"/>
      <c r="E21" s="18"/>
      <c r="F21" s="17"/>
      <c r="G21" s="69">
        <f>6794504/1000</f>
        <v>6794.5039999999999</v>
      </c>
      <c r="H21" s="70"/>
      <c r="I21" s="19">
        <f>G21+H21</f>
        <v>6794.5039999999999</v>
      </c>
      <c r="J21" s="21"/>
    </row>
    <row r="22" spans="1:10">
      <c r="A22" s="22" t="s">
        <v>26</v>
      </c>
      <c r="B22" s="11"/>
      <c r="C22" s="23">
        <f>SUM(C18:C20)</f>
        <v>43750</v>
      </c>
      <c r="D22" s="13"/>
      <c r="E22" s="14">
        <f>SUM(E18:E20)</f>
        <v>58742.718666666668</v>
      </c>
      <c r="F22" s="13"/>
      <c r="G22" s="67">
        <f>SUM(G18:G21)</f>
        <v>65536.504000000001</v>
      </c>
      <c r="H22" s="68">
        <f>SUM(H18:H21)</f>
        <v>0</v>
      </c>
      <c r="I22" s="15">
        <f>SUM(I18:I21)</f>
        <v>65536.504000000001</v>
      </c>
    </row>
    <row r="23" spans="1:10">
      <c r="A23" s="24"/>
      <c r="B23" s="11"/>
      <c r="C23" s="12"/>
      <c r="D23" s="13"/>
      <c r="E23" s="14"/>
      <c r="F23" s="13"/>
      <c r="G23" s="67"/>
      <c r="H23" s="68"/>
      <c r="I23" s="15"/>
    </row>
    <row r="24" spans="1:10">
      <c r="A24" s="24" t="s">
        <v>27</v>
      </c>
      <c r="B24" s="11"/>
      <c r="C24" s="12"/>
      <c r="D24" s="13"/>
      <c r="E24" s="14"/>
      <c r="F24" s="13"/>
      <c r="G24" s="67"/>
      <c r="H24" s="68"/>
      <c r="I24" s="15"/>
    </row>
    <row r="25" spans="1:10">
      <c r="A25" s="58" t="s">
        <v>28</v>
      </c>
      <c r="B25" s="16"/>
      <c r="C25" s="20"/>
      <c r="D25" s="17"/>
      <c r="E25" s="18"/>
      <c r="F25" s="17"/>
      <c r="G25" s="69"/>
      <c r="H25" s="70">
        <v>11530</v>
      </c>
      <c r="I25" s="19">
        <f t="shared" ref="I25:I30" si="0">G25+H25</f>
        <v>11530</v>
      </c>
    </row>
    <row r="26" spans="1:10">
      <c r="A26" s="58" t="s">
        <v>29</v>
      </c>
      <c r="B26" s="16"/>
      <c r="C26" s="20"/>
      <c r="D26" s="17"/>
      <c r="E26" s="18"/>
      <c r="F26" s="17"/>
      <c r="G26" s="69"/>
      <c r="H26" s="70">
        <v>7392</v>
      </c>
      <c r="I26" s="19">
        <f t="shared" si="0"/>
        <v>7392</v>
      </c>
    </row>
    <row r="27" spans="1:10">
      <c r="A27" s="58" t="s">
        <v>30</v>
      </c>
      <c r="B27" s="16"/>
      <c r="C27" s="20"/>
      <c r="D27" s="17"/>
      <c r="E27" s="18"/>
      <c r="F27" s="17"/>
      <c r="G27" s="69"/>
      <c r="H27" s="70">
        <v>2794</v>
      </c>
      <c r="I27" s="19">
        <f t="shared" si="0"/>
        <v>2794</v>
      </c>
    </row>
    <row r="28" spans="1:10">
      <c r="A28" s="58" t="s">
        <v>51</v>
      </c>
      <c r="B28" s="11"/>
      <c r="C28" s="20">
        <v>25000</v>
      </c>
      <c r="D28" s="13"/>
      <c r="E28" s="18">
        <v>851</v>
      </c>
      <c r="F28" s="16"/>
      <c r="G28" s="69"/>
      <c r="H28" s="70">
        <v>320</v>
      </c>
      <c r="I28" s="19">
        <f>G28+H28</f>
        <v>320</v>
      </c>
    </row>
    <row r="29" spans="1:10">
      <c r="A29" s="58" t="s">
        <v>31</v>
      </c>
      <c r="B29" s="16"/>
      <c r="C29" s="20">
        <v>2900</v>
      </c>
      <c r="D29" s="17"/>
      <c r="E29" s="18">
        <v>2413</v>
      </c>
      <c r="F29" s="17"/>
      <c r="G29" s="69">
        <v>2500</v>
      </c>
      <c r="H29" s="70"/>
      <c r="I29" s="19">
        <f t="shared" si="0"/>
        <v>2500</v>
      </c>
    </row>
    <row r="30" spans="1:10">
      <c r="A30" s="58" t="s">
        <v>32</v>
      </c>
      <c r="B30" s="16"/>
      <c r="C30" s="20">
        <v>5000</v>
      </c>
      <c r="D30" s="17"/>
      <c r="E30" s="18">
        <f>330000*12*1.27/1000</f>
        <v>5029.2</v>
      </c>
      <c r="F30" s="17"/>
      <c r="G30" s="69">
        <v>5029</v>
      </c>
      <c r="H30" s="70"/>
      <c r="I30" s="19">
        <f t="shared" si="0"/>
        <v>5029</v>
      </c>
    </row>
    <row r="31" spans="1:10">
      <c r="A31" s="22" t="s">
        <v>33</v>
      </c>
      <c r="B31" s="11"/>
      <c r="C31" s="23">
        <f>SUM(C29:C30)</f>
        <v>7900</v>
      </c>
      <c r="D31" s="13"/>
      <c r="E31" s="14">
        <f>SUM(E29:E30)</f>
        <v>7442.2</v>
      </c>
      <c r="F31" s="13"/>
      <c r="G31" s="67">
        <f>SUM(G25:G30)</f>
        <v>7529</v>
      </c>
      <c r="H31" s="68">
        <f>SUM(H25:H30)</f>
        <v>22036</v>
      </c>
      <c r="I31" s="15">
        <f>SUM(I25:I30)</f>
        <v>29565</v>
      </c>
    </row>
    <row r="32" spans="1:10">
      <c r="A32" s="24"/>
      <c r="B32" s="11"/>
      <c r="C32" s="12"/>
      <c r="D32" s="13"/>
      <c r="E32" s="14"/>
      <c r="F32" s="13"/>
      <c r="G32" s="67"/>
      <c r="H32" s="68"/>
      <c r="I32" s="15"/>
    </row>
    <row r="33" spans="1:10">
      <c r="A33" s="24" t="s">
        <v>34</v>
      </c>
      <c r="B33" s="11"/>
      <c r="C33" s="12"/>
      <c r="D33" s="13"/>
      <c r="E33" s="14"/>
      <c r="F33" s="13"/>
      <c r="G33" s="67"/>
      <c r="H33" s="68"/>
      <c r="I33" s="15"/>
    </row>
    <row r="34" spans="1:10">
      <c r="A34" s="59" t="s">
        <v>35</v>
      </c>
      <c r="B34" s="16"/>
      <c r="C34" s="20">
        <f>23000-1706</f>
        <v>21294</v>
      </c>
      <c r="D34" s="17"/>
      <c r="E34" s="18">
        <f>13000+1000+1500+2000</f>
        <v>17500</v>
      </c>
      <c r="F34" s="17"/>
      <c r="G34" s="69">
        <v>16500</v>
      </c>
      <c r="H34" s="70"/>
      <c r="I34" s="19">
        <f>G34+H34</f>
        <v>16500</v>
      </c>
    </row>
    <row r="35" spans="1:10">
      <c r="A35" s="58" t="s">
        <v>36</v>
      </c>
      <c r="B35" s="16"/>
      <c r="C35" s="20"/>
      <c r="D35" s="17"/>
      <c r="E35" s="18"/>
      <c r="F35" s="17"/>
      <c r="G35" s="69"/>
      <c r="H35" s="70">
        <v>1964</v>
      </c>
      <c r="I35" s="19">
        <f>G35+H35</f>
        <v>1964</v>
      </c>
    </row>
    <row r="36" spans="1:10">
      <c r="A36" s="22" t="s">
        <v>37</v>
      </c>
      <c r="B36" s="11"/>
      <c r="C36" s="23">
        <f>SUM(C34:C35)</f>
        <v>21294</v>
      </c>
      <c r="D36" s="13"/>
      <c r="E36" s="14">
        <f>SUM(E34:E35)</f>
        <v>17500</v>
      </c>
      <c r="F36" s="13"/>
      <c r="G36" s="67">
        <f>SUM(G34:G35)</f>
        <v>16500</v>
      </c>
      <c r="H36" s="68">
        <f>SUM(H34:H35)</f>
        <v>1964</v>
      </c>
      <c r="I36" s="15">
        <f>SUM(I34:I35)</f>
        <v>18464</v>
      </c>
    </row>
    <row r="37" spans="1:10">
      <c r="A37" s="22"/>
      <c r="B37" s="11"/>
      <c r="C37" s="23"/>
      <c r="D37" s="13"/>
      <c r="E37" s="14"/>
      <c r="F37" s="13"/>
      <c r="G37" s="67"/>
      <c r="H37" s="68"/>
      <c r="I37" s="15"/>
    </row>
    <row r="38" spans="1:10" s="30" customFormat="1">
      <c r="A38" s="48" t="s">
        <v>38</v>
      </c>
      <c r="B38" s="49"/>
      <c r="C38" s="50">
        <f>C36+C31+C22+C15</f>
        <v>112444</v>
      </c>
      <c r="D38" s="51"/>
      <c r="E38" s="52">
        <f>E36+E31+E22+E15</f>
        <v>132143.91866666666</v>
      </c>
      <c r="F38" s="51"/>
      <c r="G38" s="71">
        <f>G36+G31+G22+G15</f>
        <v>138215.50400000002</v>
      </c>
      <c r="H38" s="72">
        <f>H36+H31+H22+H15</f>
        <v>24000</v>
      </c>
      <c r="I38" s="53">
        <f>G38+H38</f>
        <v>162215.50400000002</v>
      </c>
      <c r="J38" s="54"/>
    </row>
    <row r="39" spans="1:10" s="30" customFormat="1">
      <c r="A39" s="60"/>
      <c r="B39" s="11"/>
      <c r="C39" s="26"/>
      <c r="D39" s="13"/>
      <c r="E39" s="27"/>
      <c r="F39" s="28"/>
      <c r="G39" s="73"/>
      <c r="H39" s="73"/>
      <c r="I39" s="29"/>
    </row>
    <row r="40" spans="1:10">
      <c r="A40" s="10" t="s">
        <v>39</v>
      </c>
      <c r="B40" s="11"/>
      <c r="C40" s="31"/>
      <c r="D40" s="13"/>
      <c r="E40" s="32"/>
      <c r="F40" s="13"/>
      <c r="G40" s="74"/>
      <c r="H40" s="75"/>
      <c r="I40" s="33"/>
    </row>
    <row r="41" spans="1:10">
      <c r="A41" s="58" t="s">
        <v>40</v>
      </c>
      <c r="B41" s="11"/>
      <c r="C41" s="20">
        <v>2500</v>
      </c>
      <c r="D41" s="13"/>
      <c r="E41" s="18">
        <v>1007</v>
      </c>
      <c r="F41" s="13"/>
      <c r="G41" s="69">
        <v>0</v>
      </c>
      <c r="H41" s="70"/>
      <c r="I41" s="19">
        <f>G41+H41</f>
        <v>0</v>
      </c>
    </row>
    <row r="42" spans="1:10" s="30" customFormat="1">
      <c r="A42" s="55" t="s">
        <v>41</v>
      </c>
      <c r="B42" s="49"/>
      <c r="C42" s="50">
        <f>SUM(C37:C37)</f>
        <v>0</v>
      </c>
      <c r="D42" s="51"/>
      <c r="E42" s="52">
        <f>SUM(E37:E41)</f>
        <v>133150.91866666666</v>
      </c>
      <c r="F42" s="51"/>
      <c r="G42" s="76">
        <f>SUM(G40:G41)</f>
        <v>0</v>
      </c>
      <c r="H42" s="73">
        <f>SUM(H40:H41)</f>
        <v>0</v>
      </c>
      <c r="I42" s="56">
        <f>SUM(I41)</f>
        <v>0</v>
      </c>
    </row>
    <row r="43" spans="1:10">
      <c r="A43" s="58" t="s">
        <v>42</v>
      </c>
      <c r="B43" s="11"/>
      <c r="C43" s="20"/>
      <c r="D43" s="13"/>
      <c r="E43" s="18"/>
      <c r="F43" s="13"/>
      <c r="G43" s="69">
        <v>0</v>
      </c>
      <c r="H43" s="70">
        <v>7000</v>
      </c>
      <c r="I43" s="19">
        <f>G43+H43</f>
        <v>7000</v>
      </c>
    </row>
    <row r="44" spans="1:10">
      <c r="A44" s="58" t="s">
        <v>49</v>
      </c>
      <c r="B44" s="11"/>
      <c r="C44" s="20"/>
      <c r="D44" s="13"/>
      <c r="E44" s="18"/>
      <c r="F44" s="13"/>
      <c r="G44" s="69">
        <v>7600</v>
      </c>
      <c r="H44" s="70"/>
      <c r="I44" s="19">
        <f>G44+H44</f>
        <v>7600</v>
      </c>
    </row>
    <row r="45" spans="1:10" s="30" customFormat="1">
      <c r="A45" s="48" t="s">
        <v>43</v>
      </c>
      <c r="B45" s="49"/>
      <c r="C45" s="50">
        <f>SUM(C41:C41)</f>
        <v>2500</v>
      </c>
      <c r="D45" s="51"/>
      <c r="E45" s="52">
        <f>SUM(E41:E44)</f>
        <v>134157.91866666666</v>
      </c>
      <c r="F45" s="51"/>
      <c r="G45" s="77">
        <f>SUM(G43:G44)</f>
        <v>7600</v>
      </c>
      <c r="H45" s="78">
        <f>SUM(H43:H44)</f>
        <v>7000</v>
      </c>
      <c r="I45" s="57">
        <f>SUM(I43:I44)</f>
        <v>14600</v>
      </c>
    </row>
    <row r="46" spans="1:10" s="30" customFormat="1">
      <c r="A46" s="61"/>
      <c r="B46" s="11"/>
      <c r="C46" s="34"/>
      <c r="D46" s="13"/>
      <c r="E46" s="35"/>
      <c r="F46" s="28"/>
      <c r="G46" s="79"/>
      <c r="H46" s="79"/>
      <c r="I46" s="36"/>
    </row>
    <row r="47" spans="1:10">
      <c r="A47" s="62" t="s">
        <v>44</v>
      </c>
      <c r="B47" s="11"/>
      <c r="C47" s="31"/>
      <c r="D47" s="13"/>
      <c r="E47" s="32"/>
      <c r="F47" s="16"/>
      <c r="G47" s="74"/>
      <c r="H47" s="75"/>
      <c r="I47" s="33"/>
    </row>
    <row r="48" spans="1:10">
      <c r="A48" s="24" t="s">
        <v>45</v>
      </c>
      <c r="B48" s="11"/>
      <c r="C48" s="12"/>
      <c r="D48" s="13"/>
      <c r="E48" s="18"/>
      <c r="F48" s="16"/>
      <c r="G48" s="69"/>
      <c r="H48" s="70"/>
      <c r="I48" s="19"/>
    </row>
    <row r="49" spans="1:9">
      <c r="A49" s="63" t="s">
        <v>46</v>
      </c>
      <c r="B49" s="11"/>
      <c r="C49" s="20">
        <v>3000</v>
      </c>
      <c r="D49" s="13"/>
      <c r="E49" s="18"/>
      <c r="F49" s="16"/>
      <c r="G49" s="69"/>
      <c r="H49" s="70"/>
      <c r="I49" s="19">
        <f>G49+H49</f>
        <v>0</v>
      </c>
    </row>
    <row r="50" spans="1:9">
      <c r="A50" s="24" t="s">
        <v>47</v>
      </c>
      <c r="B50" s="11"/>
      <c r="C50" s="20"/>
      <c r="D50" s="13"/>
      <c r="E50" s="18"/>
      <c r="F50" s="16"/>
      <c r="G50" s="69"/>
      <c r="H50" s="70"/>
      <c r="I50" s="19"/>
    </row>
    <row r="51" spans="1:9">
      <c r="A51" s="63" t="s">
        <v>50</v>
      </c>
      <c r="B51" s="11"/>
      <c r="C51" s="20">
        <v>5000</v>
      </c>
      <c r="D51" s="13"/>
      <c r="E51" s="18"/>
      <c r="F51" s="16"/>
      <c r="G51" s="69"/>
      <c r="H51" s="70"/>
      <c r="I51" s="19">
        <f>G51+H51</f>
        <v>0</v>
      </c>
    </row>
    <row r="52" spans="1:9">
      <c r="A52" s="24" t="s">
        <v>44</v>
      </c>
      <c r="B52" s="11"/>
      <c r="C52" s="20">
        <f>SUM(C48:C50)</f>
        <v>3000</v>
      </c>
      <c r="D52" s="13"/>
      <c r="E52" s="18">
        <f>SUM(E48:E50)</f>
        <v>0</v>
      </c>
      <c r="F52" s="16"/>
      <c r="G52" s="69"/>
      <c r="H52" s="70"/>
      <c r="I52" s="19"/>
    </row>
    <row r="53" spans="1:9">
      <c r="A53" s="63" t="s">
        <v>52</v>
      </c>
      <c r="B53" s="11"/>
      <c r="C53" s="20">
        <f>SUM(C49:C51)</f>
        <v>8000</v>
      </c>
      <c r="D53" s="13"/>
      <c r="E53" s="18">
        <f>SUM(E49:E51)</f>
        <v>0</v>
      </c>
      <c r="F53" s="16"/>
      <c r="G53" s="69">
        <v>25000</v>
      </c>
      <c r="H53" s="70">
        <f>SUM(H48:H51)</f>
        <v>0</v>
      </c>
      <c r="I53" s="19">
        <f>G53+H53</f>
        <v>25000</v>
      </c>
    </row>
    <row r="54" spans="1:9" s="30" customFormat="1">
      <c r="A54" s="61"/>
      <c r="B54" s="11"/>
      <c r="C54" s="34"/>
      <c r="D54" s="13"/>
      <c r="E54" s="35"/>
      <c r="F54" s="28"/>
      <c r="G54" s="80"/>
      <c r="H54" s="80"/>
      <c r="I54" s="35"/>
    </row>
    <row r="55" spans="1:9">
      <c r="A55" s="37" t="s">
        <v>48</v>
      </c>
      <c r="B55" s="11"/>
      <c r="C55" s="38">
        <f>C53+C45+C38</f>
        <v>122944</v>
      </c>
      <c r="D55" s="13"/>
      <c r="E55" s="39">
        <f>E53+E45+E38</f>
        <v>266301.83733333333</v>
      </c>
      <c r="F55" s="16"/>
      <c r="G55" s="81">
        <f>G53+G45+G38+G42</f>
        <v>170815.50400000002</v>
      </c>
      <c r="H55" s="82">
        <f>H53+H45+H38+H42</f>
        <v>31000</v>
      </c>
      <c r="I55" s="40">
        <f>I53+I45+I38+I42</f>
        <v>201815.50400000002</v>
      </c>
    </row>
    <row r="57" spans="1:9">
      <c r="I57" s="25"/>
    </row>
  </sheetData>
  <phoneticPr fontId="0" type="noConversion"/>
  <pageMargins left="0.11811023622047245" right="0.11811023622047245" top="0.74803149606299213" bottom="0.74803149606299213" header="0.51181102362204722" footer="0.51181102362204722"/>
  <pageSetup paperSize="9" scale="7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ÁTTEKINTŐ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</dc:creator>
  <cp:lastModifiedBy>UrbanRi</cp:lastModifiedBy>
  <cp:lastPrinted>2016-01-21T08:30:38Z</cp:lastPrinted>
  <dcterms:created xsi:type="dcterms:W3CDTF">2016-01-18T15:12:02Z</dcterms:created>
  <dcterms:modified xsi:type="dcterms:W3CDTF">2016-01-21T08:31:29Z</dcterms:modified>
</cp:coreProperties>
</file>